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Expenses by Category" sheetId="2" r:id="rId4"/>
    <sheet state="visible" name="Detailed Assumptions and Recomm" sheetId="3" r:id="rId5"/>
  </sheets>
  <definedNames>
    <definedName name="StartingBalance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38">
      <text>
        <t xml:space="preserve">This formula matches the categories in column C with their locations in the 'Expenses' tab, then displays the resulting row number. The formula in column D uses it to calculate the values in columns D:Q. </t>
      </text>
    </comment>
  </commentList>
</comments>
</file>

<file path=xl/sharedStrings.xml><?xml version="1.0" encoding="utf-8"?>
<sst xmlns="http://schemas.openxmlformats.org/spreadsheetml/2006/main" count="175" uniqueCount="83">
  <si>
    <t>ABOUT THIS SHEET</t>
  </si>
  <si>
    <t>NOTE</t>
  </si>
  <si>
    <t>This sheet generates a summary of your spending based on data in the 'Expenses' tab.</t>
  </si>
  <si>
    <t>Please don't edit this sheet.</t>
  </si>
  <si>
    <t>It contains formulas and will update automatically.</t>
  </si>
  <si>
    <t>Summary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</si>
  <si>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</si>
  <si>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</si>
  <si>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</si>
  <si>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</si>
  <si>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</si>
  <si>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</si>
  <si>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</si>
  <si>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</si>
  <si>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</si>
  <si>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</si>
  <si>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</si>
  <si>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</si>
  <si>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</si>
  <si>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Average</t>
  </si>
  <si>
    <t>Discretionary Expenses</t>
  </si>
  <si>
    <t>Personnel (Salaries)</t>
  </si>
  <si>
    <t>Professional Development, Training, Education</t>
  </si>
  <si>
    <t>Totals</t>
  </si>
  <si>
    <t>Expenses</t>
  </si>
  <si>
    <t>Row #</t>
  </si>
  <si>
    <t>Technology</t>
  </si>
  <si>
    <t>Monthly totals:</t>
  </si>
  <si>
    <t>Marketing Automation (HubSpot)</t>
  </si>
  <si>
    <t>Search Optimization (i.e. Moz, ahrefs)</t>
  </si>
  <si>
    <t>Social Media Scheduling (HubSpot)</t>
  </si>
  <si>
    <t>CRM (HubSpot Pro - 2 Seats)</t>
  </si>
  <si>
    <t>Website Hosting (WP Engine or HubSpot)</t>
  </si>
  <si>
    <t>CMS Licensing (WordPress)</t>
  </si>
  <si>
    <t>Project Management (Trello or Asana)</t>
  </si>
  <si>
    <t>Other</t>
  </si>
  <si>
    <t>Advertising</t>
  </si>
  <si>
    <t>Search Engine Marketing (SEM)</t>
  </si>
  <si>
    <t>Social Media Marketing</t>
  </si>
  <si>
    <t>Display &amp; Programmatic</t>
  </si>
  <si>
    <t>Print/Newspaper</t>
  </si>
  <si>
    <t>TV/Radio</t>
  </si>
  <si>
    <t>Trade Publications</t>
  </si>
  <si>
    <t>Email Advertising</t>
  </si>
  <si>
    <t>External Support</t>
  </si>
  <si>
    <t>Consultants/Freelance</t>
  </si>
  <si>
    <t>PR Agency</t>
  </si>
  <si>
    <t>Digital Marketing Agency</t>
  </si>
  <si>
    <t>Events</t>
  </si>
  <si>
    <t>Sponsorship Fees</t>
  </si>
  <si>
    <t>Booth Designs</t>
  </si>
  <si>
    <t>Branded Giveaways</t>
  </si>
  <si>
    <t>Sales Enablement</t>
  </si>
  <si>
    <t>List Purchases</t>
  </si>
  <si>
    <t>Design  &amp; Print Materials</t>
  </si>
  <si>
    <t>Collateral Printing</t>
  </si>
  <si>
    <t>Training &amp; Professional Development</t>
  </si>
  <si>
    <t>Courses</t>
  </si>
  <si>
    <t>Conference Fees</t>
  </si>
  <si>
    <t>Certification/Exam Fees</t>
  </si>
  <si>
    <t>Personnel</t>
  </si>
  <si>
    <t>Director, Marketing</t>
  </si>
  <si>
    <t>Manager, Marketing</t>
  </si>
  <si>
    <t>Travel</t>
  </si>
  <si>
    <t>Airfare</t>
  </si>
  <si>
    <t>Hotels</t>
  </si>
  <si>
    <t>Food</t>
  </si>
  <si>
    <t>Transportation</t>
  </si>
  <si>
    <t>Entertainment</t>
  </si>
  <si>
    <t>[Category 1]</t>
  </si>
  <si>
    <t>[Category 2]</t>
  </si>
  <si>
    <t>Category</t>
  </si>
  <si>
    <t>Recommendations and Notes</t>
  </si>
  <si>
    <t>Marketing Automation</t>
  </si>
  <si>
    <t>We recommend the HubSpot Marketing Automation Pro Subscription, which includes social media management, email marketing, and a suite of 20+ other tools.</t>
  </si>
  <si>
    <t>Search Optimization</t>
  </si>
  <si>
    <t>Social Media Scheduling</t>
  </si>
  <si>
    <t>CRM</t>
  </si>
  <si>
    <t>Website Hosting</t>
  </si>
  <si>
    <t>CMS Licensing</t>
  </si>
  <si>
    <t>Project Managment</t>
  </si>
  <si>
    <t>An average industry salary for a marketing director in SF based on glassdoor averages.</t>
  </si>
  <si>
    <t>An average industry salary for a marketing manager in SF based on glassdoor averages.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</si>
</sst>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mmm&quot; '&quot;yy"/>
  </numFmts>
  <fonts count="50">
    <font>
      <sz val="10.0"/>
      <color rgb="FF000000"/>
      <name val="Arial"/>
    </font>
    <font>
      <sz val="6.0"/>
      <color rgb="FFFFFFFF"/>
      <name val="Roboto"/>
    </font>
    <font>
      <sz val="10.0"/>
      <name val="Roboto"/>
    </font>
    <font>
      <sz val="6.0"/>
      <color rgb="FFB7B7B7"/>
      <name val="Roboto"/>
    </font>
    <font>
      <name val="Roboto"/>
    </font>
    <font>
      <i/>
      <name val="Roboto"/>
    </font>
    <font>
      <b/>
      <sz val="12.0"/>
      <name val="Roboto"/>
    </font>
    <font>
      <sz val="12.0"/>
      <name val="Roboto"/>
    </font>
    <font>
      <b/>
      <sz val="10.0"/>
      <color rgb="FF222222"/>
      <name val="Roboto"/>
    </font>
    <font>
      <b/>
      <sz val="9.0"/>
      <color rgb="FF222222"/>
      <name val="Roboto"/>
    </font>
    <font>
      <sz val="10.0"/>
      <color rgb="FF434343"/>
      <name val="Roboto"/>
    </font>
    <font>
      <b/>
      <sz val="18.0"/>
      <color rgb="FFF46524"/>
      <name val="Roboto"/>
    </font>
    <font>
      <b/>
      <sz val="6.0"/>
      <color rgb="FFFFFFFF"/>
      <name val="Roboto"/>
    </font>
    <font>
      <b/>
      <i/>
      <sz val="6.0"/>
      <color rgb="FFB7B7B7"/>
      <name val="Roboto"/>
    </font>
    <font>
      <b/>
      <sz val="10.0"/>
      <color rgb="FF334960"/>
      <name val="Roboto"/>
    </font>
    <font>
      <b/>
      <sz val="11.0"/>
      <color rgb="FF334960"/>
      <name val="Roboto"/>
    </font>
    <font>
      <b/>
      <i/>
      <sz val="11.0"/>
      <color rgb="FF666666"/>
      <name val="Roboto"/>
    </font>
    <font>
      <b/>
      <color rgb="FF334960"/>
      <name val="Roboto"/>
    </font>
    <font>
      <color rgb="FF576475"/>
      <name val="Roboto"/>
    </font>
    <font>
      <b/>
      <i/>
      <sz val="10.0"/>
      <color rgb="FFF46524"/>
      <name val="Roboto"/>
    </font>
    <font>
      <i/>
      <sz val="10.0"/>
      <color rgb="FF6C7687"/>
      <name val="Roboto"/>
    </font>
    <font>
      <color rgb="FF334960"/>
      <name val="Roboto"/>
    </font>
    <font>
      <b/>
      <i/>
      <sz val="10.0"/>
      <color rgb="FF6C7687"/>
      <name val="Roboto"/>
    </font>
    <font>
      <sz val="10.0"/>
      <color rgb="FF576475"/>
      <name val="Roboto"/>
    </font>
    <font>
      <b/>
      <sz val="18.0"/>
      <color rgb="FF576475"/>
      <name val="Roboto"/>
    </font>
    <font>
      <sz val="11.0"/>
      <color rgb="FF576475"/>
      <name val="Roboto"/>
    </font>
    <font>
      <b/>
      <sz val="18.0"/>
      <color rgb="FF334960"/>
      <name val="Roboto"/>
    </font>
    <font>
      <sz val="11.0"/>
      <color rgb="FF334960"/>
      <name val="Roboto"/>
    </font>
    <font>
      <i/>
      <color rgb="FF6C7687"/>
      <name val="Roboto"/>
    </font>
    <font>
      <b/>
      <i/>
      <sz val="11.0"/>
      <color rgb="FF334960"/>
      <name val="Raleway"/>
    </font>
    <font>
      <sz val="10.0"/>
      <color rgb="FF576475"/>
      <name val="Raleway"/>
    </font>
    <font>
      <sz val="10.0"/>
      <color rgb="FF334960"/>
      <name val="Raleway"/>
    </font>
    <font>
      <b/>
      <i/>
      <sz val="9.0"/>
      <color rgb="FF334960"/>
      <name val="Raleway"/>
    </font>
    <font>
      <b/>
      <sz val="18.0"/>
      <color rgb="FFF46524"/>
      <name val="Raleway"/>
    </font>
    <font>
      <b/>
      <sz val="11.0"/>
      <color rgb="FF334960"/>
      <name val="Raleway"/>
    </font>
    <font>
      <b/>
      <i/>
      <sz val="9.0"/>
      <color rgb="FF576475"/>
      <name val="Raleway"/>
    </font>
    <font>
      <b/>
      <i/>
      <sz val="11.0"/>
      <color rgb="FF556376"/>
      <name val="Raleway"/>
    </font>
    <font>
      <b/>
      <i/>
      <sz val="10.0"/>
      <color rgb="FFFFFFFF"/>
      <name val="Raleway"/>
    </font>
    <font>
      <sz val="10.0"/>
      <color rgb="FFFFFFFF"/>
      <name val="Raleway"/>
    </font>
    <font>
      <b/>
      <sz val="10.0"/>
      <color rgb="FFFFFFFF"/>
      <name val="Raleway"/>
    </font>
    <font>
      <sz val="9.0"/>
      <color rgb="FFD9D9D9"/>
      <name val="Raleway"/>
    </font>
    <font>
      <sz val="9.0"/>
      <color rgb="FF576475"/>
      <name val="Raleway"/>
    </font>
    <font>
      <i/>
      <sz val="9.0"/>
      <color rgb="FF6C7687"/>
      <name val="Raleway"/>
    </font>
    <font>
      <i/>
      <sz val="9.0"/>
      <color rgb="FF334960"/>
      <name val="Raleway"/>
    </font>
    <font>
      <i/>
      <sz val="9.0"/>
      <color rgb="FFA7B0BF"/>
      <name val="Raleway"/>
    </font>
    <font>
      <sz val="9.0"/>
      <color rgb="FF334960"/>
      <name val="Raleway"/>
    </font>
    <font>
      <b/>
      <i/>
      <sz val="11.0"/>
      <color rgb="FF334960"/>
      <name val="Roboto"/>
    </font>
    <font>
      <sz val="10.0"/>
      <color rgb="FF334960"/>
      <name val="Roboto"/>
    </font>
    <font>
      <b/>
      <i/>
      <sz val="11.0"/>
      <color rgb="FFFFFFFF"/>
      <name val="Roboto"/>
    </font>
    <font/>
  </fonts>
  <fills count="8">
    <fill>
      <patternFill patternType="none"/>
    </fill>
    <fill>
      <patternFill patternType="lightGray"/>
    </fill>
    <fill>
      <patternFill patternType="solid">
        <fgColor rgb="FF576475"/>
        <bgColor rgb="FF576475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334960"/>
        <bgColor rgb="FF334960"/>
      </patternFill>
    </fill>
    <fill>
      <patternFill patternType="solid">
        <fgColor rgb="FF6C7687"/>
        <bgColor rgb="FF6C7687"/>
      </patternFill>
    </fill>
  </fills>
  <borders count="33">
    <border/>
    <border>
      <bottom style="dotted">
        <color rgb="FFA7B0BF"/>
      </bottom>
    </border>
    <border>
      <top style="dotted">
        <color rgb="FFA7B0B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A7B0BF"/>
      </bottom>
    </border>
    <border>
      <left style="thin">
        <color rgb="FFFFFFFF"/>
      </left>
      <right style="thin">
        <color rgb="FFFFFFFF"/>
      </right>
      <bottom style="thin">
        <color rgb="FF6C7687"/>
      </bottom>
    </border>
    <border>
      <bottom style="thin">
        <color rgb="FFA7B0BF"/>
      </bottom>
    </border>
    <border>
      <bottom style="dotted">
        <color rgb="FFD9D9D9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A7B0B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B7B7B7"/>
      </bottom>
    </border>
    <border>
      <top style="dotted">
        <color rgb="FFD9D9D9"/>
      </top>
      <bottom style="dotted">
        <color rgb="FFD9D9D9"/>
      </bottom>
    </border>
    <border>
      <top style="dotted">
        <color rgb="FFD9D9D9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top style="thin">
        <color rgb="FFD9D9D9"/>
      </top>
      <bottom style="thin">
        <color rgb="FFD9D9D9"/>
      </bottom>
    </border>
    <border>
      <left style="thin">
        <color rgb="FFFFFFFF"/>
      </left>
      <right style="thin">
        <color rgb="FFFFFFFF"/>
      </right>
      <top style="thin">
        <color rgb="FFD9D9D9"/>
      </top>
      <bottom style="thin">
        <color rgb="FFD9D9D9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D9D9D9"/>
      </bottom>
    </border>
    <border>
      <left style="thin">
        <color rgb="FFFFFFFF"/>
      </left>
      <right style="thin">
        <color rgb="FFFFFFFF"/>
      </right>
      <top style="dotted">
        <color rgb="FFD9D9D9"/>
      </top>
      <bottom style="dotted">
        <color rgb="FFD9D9D9"/>
      </bottom>
    </border>
    <border>
      <left style="thin">
        <color rgb="FFFFFFFF"/>
      </left>
      <right style="thin">
        <color rgb="FFFFFFFF"/>
      </right>
    </border>
    <border>
      <left style="thin">
        <color rgb="FF334960"/>
      </left>
      <right style="thin">
        <color rgb="FF334960"/>
      </right>
      <top style="thin">
        <color rgb="FF334960"/>
      </top>
      <bottom style="thin">
        <color rgb="FF334960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hair">
        <color rgb="FFFFFFFF"/>
      </left>
      <right style="hair">
        <color rgb="FFFFFFFF"/>
      </right>
      <bottom style="hair">
        <color rgb="FFFFFFFF"/>
      </bottom>
    </border>
    <border>
      <left style="hair">
        <color rgb="FFFFFFFF"/>
      </left>
      <right style="thin">
        <color rgb="FFFFFFFF"/>
      </right>
      <bottom style="hair">
        <color rgb="FFFFFFFF"/>
      </bottom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right style="thin">
        <color rgb="FF334960"/>
      </right>
      <top style="thin">
        <color rgb="FF334960"/>
      </top>
    </border>
    <border>
      <left style="thin">
        <color rgb="FF334960"/>
      </left>
      <right style="thin">
        <color rgb="FF334960"/>
      </right>
      <top style="thin">
        <color rgb="FF334960"/>
      </top>
    </border>
    <border>
      <right style="dotted">
        <color rgb="FFD9D9D9"/>
      </right>
      <bottom style="dotted">
        <color rgb="FFD9D9D9"/>
      </bottom>
    </border>
    <border>
      <left style="dotted">
        <color rgb="FFD9D9D9"/>
      </left>
      <right style="dotted">
        <color rgb="FFD9D9D9"/>
      </right>
      <bottom style="dotted">
        <color rgb="FFD9D9D9"/>
      </bottom>
    </border>
    <border>
      <left style="dotted">
        <color rgb="FFD9D9D9"/>
      </left>
      <bottom style="dotted">
        <color rgb="FFD9D9D9"/>
      </bottom>
    </border>
    <border>
      <top style="dotted">
        <color rgb="FFFFFFFF"/>
      </top>
    </border>
    <border>
      <right style="dotted">
        <color rgb="FFD9D9D9"/>
      </right>
      <top style="dotted">
        <color rgb="FFFFFFFF"/>
      </top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1" fillId="0" fontId="2" numFmtId="0" xfId="0" applyAlignment="1" applyBorder="1" applyFont="1">
      <alignment vertical="bottom"/>
    </xf>
    <xf borderId="1" fillId="0" fontId="3" numFmtId="0" xfId="0" applyAlignment="1" applyBorder="1" applyFont="1">
      <alignment horizontal="right" vertical="center"/>
    </xf>
    <xf borderId="1" fillId="0" fontId="4" numFmtId="0" xfId="0" applyAlignment="1" applyBorder="1" applyFont="1">
      <alignment vertical="center"/>
    </xf>
    <xf borderId="1" fillId="0" fontId="5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6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7" numFmtId="0" xfId="0" applyFont="1"/>
    <xf borderId="0" fillId="0" fontId="6" numFmtId="0" xfId="0" applyAlignment="1" applyFont="1">
      <alignment horizontal="left" vertical="bottom"/>
    </xf>
    <xf borderId="0" fillId="0" fontId="2" numFmtId="0" xfId="0" applyAlignment="1" applyFont="1">
      <alignment vertical="bottom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2" numFmtId="0" xfId="0" applyAlignment="1" applyFont="1">
      <alignment horizontal="left" readingOrder="0" shrinkToFit="0" vertical="center" wrapText="0"/>
    </xf>
    <xf borderId="0" fillId="0" fontId="2" numFmtId="0" xfId="0" applyAlignment="1" applyFont="1">
      <alignment vertical="center"/>
    </xf>
    <xf borderId="0" fillId="3" fontId="8" numFmtId="0" xfId="0" applyAlignment="1" applyFill="1" applyFont="1">
      <alignment horizontal="left" readingOrder="0" vertical="center"/>
    </xf>
    <xf borderId="0" fillId="0" fontId="9" numFmtId="0" xfId="0" applyAlignment="1" applyFont="1">
      <alignment horizontal="left" readingOrder="0" vertical="center"/>
    </xf>
    <xf borderId="0" fillId="4" fontId="2" numFmtId="0" xfId="0" applyAlignment="1" applyFill="1" applyFont="1">
      <alignment horizontal="left" readingOrder="0" vertical="top"/>
    </xf>
    <xf borderId="0" fillId="4" fontId="2" numFmtId="0" xfId="0" applyAlignment="1" applyFont="1">
      <alignment vertical="top"/>
    </xf>
    <xf borderId="0" fillId="0" fontId="2" numFmtId="0" xfId="0" applyAlignment="1" applyFont="1">
      <alignment vertical="top"/>
    </xf>
    <xf borderId="0" fillId="0" fontId="2" numFmtId="0" xfId="0" applyFont="1"/>
    <xf borderId="0" fillId="0" fontId="10" numFmtId="0" xfId="0" applyAlignment="1" applyFont="1">
      <alignment horizontal="left" readingOrder="0" vertical="top"/>
    </xf>
    <xf borderId="0" fillId="0" fontId="4" numFmtId="0" xfId="0" applyAlignment="1" applyFont="1">
      <alignment vertical="top"/>
    </xf>
    <xf borderId="0" fillId="0" fontId="5" numFmtId="0" xfId="0" applyAlignment="1" applyFont="1">
      <alignment vertical="top"/>
    </xf>
    <xf borderId="2" fillId="0" fontId="4" numFmtId="0" xfId="0" applyAlignment="1" applyBorder="1" applyFont="1">
      <alignment vertical="center"/>
    </xf>
    <xf borderId="2" fillId="0" fontId="3" numFmtId="0" xfId="0" applyAlignment="1" applyBorder="1" applyFont="1">
      <alignment horizontal="right" vertical="center"/>
    </xf>
    <xf borderId="2" fillId="0" fontId="5" numFmtId="0" xfId="0" applyAlignment="1" applyBorder="1" applyFont="1">
      <alignment vertical="center"/>
    </xf>
    <xf borderId="0" fillId="0" fontId="4" numFmtId="0" xfId="0" applyAlignment="1" applyFon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0" fillId="0" fontId="4" numFmtId="0" xfId="0" applyAlignment="1" applyFont="1">
      <alignment readingOrder="0" vertical="center"/>
    </xf>
    <xf borderId="0" fillId="0" fontId="11" numFmtId="0" xfId="0" applyAlignment="1" applyFont="1">
      <alignment horizontal="left" readingOrder="0" vertical="center"/>
    </xf>
    <xf borderId="0" fillId="0" fontId="4" numFmtId="0" xfId="0" applyAlignment="1" applyFont="1">
      <alignment horizontal="right" vertical="center"/>
    </xf>
    <xf borderId="0" fillId="0" fontId="5" numFmtId="0" xfId="0" applyAlignment="1" applyFont="1">
      <alignment horizontal="right"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horizontal="right" readingOrder="0" vertical="center"/>
    </xf>
    <xf borderId="3" fillId="0" fontId="14" numFmtId="164" xfId="0" applyAlignment="1" applyBorder="1" applyFont="1" applyNumberFormat="1">
      <alignment vertical="center"/>
    </xf>
    <xf borderId="4" fillId="0" fontId="15" numFmtId="0" xfId="0" applyAlignment="1" applyBorder="1" applyFont="1">
      <alignment horizontal="right" readingOrder="0" vertical="center"/>
    </xf>
    <xf borderId="5" fillId="4" fontId="16" numFmtId="165" xfId="0" applyAlignment="1" applyBorder="1" applyFont="1" applyNumberFormat="1">
      <alignment horizontal="right" readingOrder="0" vertical="center"/>
    </xf>
    <xf borderId="0" fillId="0" fontId="15" numFmtId="0" xfId="0" applyAlignment="1" applyFont="1">
      <alignment horizontal="right" vertical="center"/>
    </xf>
    <xf borderId="6" fillId="0" fontId="17" numFmtId="0" xfId="0" applyAlignment="1" applyBorder="1" applyFont="1">
      <alignment readingOrder="0" vertical="center"/>
    </xf>
    <xf borderId="6" fillId="0" fontId="18" numFmtId="164" xfId="0" applyAlignment="1" applyBorder="1" applyFont="1" applyNumberFormat="1">
      <alignment horizontal="right" readingOrder="0" vertical="center"/>
    </xf>
    <xf borderId="7" fillId="5" fontId="19" numFmtId="164" xfId="0" applyAlignment="1" applyBorder="1" applyFill="1" applyFont="1" applyNumberFormat="1">
      <alignment horizontal="right" vertical="center"/>
    </xf>
    <xf borderId="8" fillId="0" fontId="20" numFmtId="164" xfId="0" applyAlignment="1" applyBorder="1" applyFont="1" applyNumberFormat="1">
      <alignment horizontal="right" vertical="center"/>
    </xf>
    <xf borderId="0" fillId="0" fontId="21" numFmtId="164" xfId="0" applyAlignment="1" applyFont="1" applyNumberFormat="1">
      <alignment horizontal="right" vertical="center"/>
    </xf>
    <xf borderId="9" fillId="0" fontId="17" numFmtId="0" xfId="0" applyAlignment="1" applyBorder="1" applyFont="1">
      <alignment readingOrder="0" vertical="center"/>
    </xf>
    <xf borderId="9" fillId="0" fontId="18" numFmtId="164" xfId="0" applyAlignment="1" applyBorder="1" applyFont="1" applyNumberFormat="1">
      <alignment horizontal="right" readingOrder="0" vertical="center"/>
    </xf>
    <xf borderId="7" fillId="5" fontId="22" numFmtId="164" xfId="0" applyAlignment="1" applyBorder="1" applyFont="1" applyNumberFormat="1">
      <alignment horizontal="right" vertical="center"/>
    </xf>
    <xf borderId="10" fillId="0" fontId="17" numFmtId="0" xfId="0" applyAlignment="1" applyBorder="1" applyFont="1">
      <alignment readingOrder="0" vertical="center"/>
    </xf>
    <xf borderId="10" fillId="0" fontId="18" numFmtId="164" xfId="0" applyAlignment="1" applyBorder="1" applyFont="1" applyNumberFormat="1">
      <alignment horizontal="right" readingOrder="0" vertical="center"/>
    </xf>
    <xf borderId="11" fillId="5" fontId="22" numFmtId="164" xfId="0" applyAlignment="1" applyBorder="1" applyFont="1" applyNumberFormat="1">
      <alignment horizontal="right" vertical="center"/>
    </xf>
    <xf borderId="11" fillId="0" fontId="20" numFmtId="164" xfId="0" applyAlignment="1" applyBorder="1" applyFont="1" applyNumberFormat="1">
      <alignment horizontal="right" vertical="center"/>
    </xf>
    <xf borderId="12" fillId="0" fontId="17" numFmtId="0" xfId="0" applyAlignment="1" applyBorder="1" applyFont="1">
      <alignment readingOrder="0" vertical="center"/>
    </xf>
    <xf borderId="12" fillId="0" fontId="18" numFmtId="164" xfId="0" applyAlignment="1" applyBorder="1" applyFont="1" applyNumberFormat="1">
      <alignment horizontal="right" readingOrder="0" vertical="center"/>
    </xf>
    <xf borderId="13" fillId="5" fontId="22" numFmtId="164" xfId="0" applyAlignment="1" applyBorder="1" applyFont="1" applyNumberFormat="1">
      <alignment horizontal="right" vertical="center"/>
    </xf>
    <xf borderId="13" fillId="0" fontId="20" numFmtId="164" xfId="0" applyAlignment="1" applyBorder="1" applyFont="1" applyNumberFormat="1">
      <alignment horizontal="right" vertical="center"/>
    </xf>
    <xf borderId="14" fillId="0" fontId="14" numFmtId="164" xfId="0" applyAlignment="1" applyBorder="1" applyFont="1" applyNumberFormat="1">
      <alignment vertical="center"/>
    </xf>
    <xf borderId="14" fillId="0" fontId="23" numFmtId="164" xfId="0" applyAlignment="1" applyBorder="1" applyFont="1" applyNumberFormat="1">
      <alignment horizontal="right" vertical="center"/>
    </xf>
    <xf borderId="14" fillId="0" fontId="20" numFmtId="164" xfId="0" applyAlignment="1" applyBorder="1" applyFont="1" applyNumberFormat="1">
      <alignment horizontal="right" vertical="center"/>
    </xf>
    <xf borderId="15" fillId="0" fontId="14" numFmtId="164" xfId="0" applyAlignment="1" applyBorder="1" applyFont="1" applyNumberFormat="1">
      <alignment vertical="center"/>
    </xf>
    <xf borderId="15" fillId="0" fontId="23" numFmtId="164" xfId="0" applyAlignment="1" applyBorder="1" applyFont="1" applyNumberFormat="1">
      <alignment horizontal="right" vertical="center"/>
    </xf>
    <xf borderId="15" fillId="0" fontId="20" numFmtId="164" xfId="0" applyAlignment="1" applyBorder="1" applyFont="1" applyNumberFormat="1">
      <alignment horizontal="right" vertical="center"/>
    </xf>
    <xf borderId="0" fillId="0" fontId="21" numFmtId="0" xfId="0" applyAlignment="1" applyFont="1">
      <alignment horizontal="right" vertical="center"/>
    </xf>
    <xf borderId="0" fillId="0" fontId="24" numFmtId="0" xfId="0" applyAlignment="1" applyFont="1">
      <alignment horizontal="left" readingOrder="0" vertical="center"/>
    </xf>
    <xf borderId="0" fillId="4" fontId="25" numFmtId="165" xfId="0" applyAlignment="1" applyFont="1" applyNumberFormat="1">
      <alignment horizontal="right" readingOrder="0" vertical="center"/>
    </xf>
    <xf borderId="0" fillId="0" fontId="18" numFmtId="0" xfId="0" applyAlignment="1" applyFont="1">
      <alignment horizontal="right" vertical="center"/>
    </xf>
    <xf borderId="0" fillId="0" fontId="26" numFmtId="0" xfId="0" applyAlignment="1" applyFont="1">
      <alignment horizontal="left" readingOrder="0" vertical="center"/>
    </xf>
    <xf borderId="0" fillId="4" fontId="27" numFmtId="165" xfId="0" applyAlignment="1" applyFont="1" applyNumberFormat="1">
      <alignment horizontal="right" readingOrder="0" vertical="center"/>
    </xf>
    <xf borderId="3" fillId="0" fontId="18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15" fillId="0" fontId="3" numFmtId="0" xfId="0" applyAlignment="1" applyBorder="1" applyFont="1">
      <alignment horizontal="right" vertical="center"/>
    </xf>
    <xf borderId="16" fillId="0" fontId="14" numFmtId="164" xfId="0" applyAlignment="1" applyBorder="1" applyFont="1" applyNumberFormat="1">
      <alignment vertical="center"/>
    </xf>
    <xf borderId="16" fillId="0" fontId="23" numFmtId="164" xfId="0" applyAlignment="1" applyBorder="1" applyFont="1" applyNumberFormat="1">
      <alignment horizontal="right" vertical="center"/>
    </xf>
    <xf borderId="7" fillId="0" fontId="20" numFmtId="164" xfId="0" applyAlignment="1" applyBorder="1" applyFont="1" applyNumberFormat="1">
      <alignment horizontal="right" vertical="center"/>
    </xf>
    <xf borderId="15" fillId="0" fontId="21" numFmtId="0" xfId="0" applyAlignment="1" applyBorder="1" applyFont="1">
      <alignment horizontal="right" vertical="center"/>
    </xf>
    <xf borderId="15" fillId="0" fontId="3" numFmtId="0" xfId="0" applyAlignment="1" applyBorder="1" applyFont="1">
      <alignment horizontal="right" vertical="center"/>
    </xf>
    <xf borderId="17" fillId="0" fontId="14" numFmtId="164" xfId="0" applyAlignment="1" applyBorder="1" applyFont="1" applyNumberFormat="1">
      <alignment vertical="center"/>
    </xf>
    <xf borderId="17" fillId="0" fontId="23" numFmtId="164" xfId="0" applyAlignment="1" applyBorder="1" applyFont="1" applyNumberFormat="1">
      <alignment horizontal="right" vertical="center"/>
    </xf>
    <xf borderId="15" fillId="0" fontId="21" numFmtId="0" xfId="0" applyAlignment="1" applyBorder="1" applyFont="1">
      <alignment horizontal="right" vertical="center"/>
    </xf>
    <xf borderId="18" fillId="0" fontId="14" numFmtId="164" xfId="0" applyAlignment="1" applyBorder="1" applyFont="1" applyNumberFormat="1">
      <alignment vertical="center"/>
    </xf>
    <xf borderId="18" fillId="0" fontId="23" numFmtId="164" xfId="0" applyAlignment="1" applyBorder="1" applyFont="1" applyNumberFormat="1">
      <alignment horizontal="right" vertical="center"/>
    </xf>
    <xf borderId="13" fillId="0" fontId="14" numFmtId="164" xfId="0" applyAlignment="1" applyBorder="1" applyFont="1" applyNumberFormat="1">
      <alignment vertical="center"/>
    </xf>
    <xf borderId="13" fillId="0" fontId="23" numFmtId="164" xfId="0" applyAlignment="1" applyBorder="1" applyFont="1" applyNumberFormat="1">
      <alignment horizontal="right" vertical="center"/>
    </xf>
    <xf borderId="18" fillId="0" fontId="20" numFmtId="164" xfId="0" applyAlignment="1" applyBorder="1" applyFont="1" applyNumberFormat="1">
      <alignment horizontal="right" vertical="center"/>
    </xf>
    <xf borderId="14" fillId="0" fontId="21" numFmtId="164" xfId="0" applyAlignment="1" applyBorder="1" applyFont="1" applyNumberFormat="1">
      <alignment vertical="center"/>
    </xf>
    <xf borderId="15" fillId="0" fontId="21" numFmtId="0" xfId="0" applyAlignment="1" applyBorder="1" applyFont="1">
      <alignment vertical="center"/>
    </xf>
    <xf borderId="0" fillId="0" fontId="23" numFmtId="164" xfId="0" applyAlignment="1" applyFont="1" applyNumberFormat="1">
      <alignment horizontal="right" vertical="center"/>
    </xf>
    <xf borderId="0" fillId="0" fontId="20" numFmtId="164" xfId="0" applyAlignment="1" applyFont="1" applyNumberFormat="1">
      <alignment horizontal="right" vertical="center"/>
    </xf>
    <xf borderId="0" fillId="0" fontId="21" numFmtId="0" xfId="0" applyAlignment="1" applyFont="1">
      <alignment vertical="center"/>
    </xf>
    <xf borderId="0" fillId="0" fontId="4" numFmtId="0" xfId="0" applyFont="1"/>
    <xf borderId="0" fillId="0" fontId="18" numFmtId="164" xfId="0" applyFont="1" applyNumberFormat="1"/>
    <xf borderId="0" fillId="0" fontId="18" numFmtId="164" xfId="0" applyAlignment="1" applyFont="1" applyNumberFormat="1">
      <alignment vertical="center"/>
    </xf>
    <xf borderId="0" fillId="4" fontId="23" numFmtId="164" xfId="0" applyAlignment="1" applyFont="1" applyNumberFormat="1">
      <alignment vertical="center"/>
    </xf>
    <xf borderId="0" fillId="0" fontId="28" numFmtId="164" xfId="0" applyAlignment="1" applyFont="1" applyNumberFormat="1">
      <alignment vertical="center"/>
    </xf>
    <xf borderId="0" fillId="0" fontId="4" numFmtId="0" xfId="0" applyAlignment="1" applyFont="1">
      <alignment horizontal="center" vertical="center"/>
    </xf>
    <xf borderId="19" fillId="6" fontId="29" numFmtId="0" xfId="0" applyAlignment="1" applyBorder="1" applyFill="1" applyFont="1">
      <alignment horizontal="right" vertical="center"/>
    </xf>
    <xf borderId="19" fillId="6" fontId="30" numFmtId="0" xfId="0" applyAlignment="1" applyBorder="1" applyFont="1">
      <alignment horizontal="left" vertical="center"/>
    </xf>
    <xf borderId="19" fillId="6" fontId="31" numFmtId="164" xfId="0" applyAlignment="1" applyBorder="1" applyFont="1" applyNumberFormat="1">
      <alignment horizontal="right" vertical="center"/>
    </xf>
    <xf borderId="19" fillId="6" fontId="32" numFmtId="164" xfId="0" applyAlignment="1" applyBorder="1" applyFont="1" applyNumberFormat="1">
      <alignment horizontal="right" vertical="center"/>
    </xf>
    <xf borderId="19" fillId="6" fontId="32" numFmtId="0" xfId="0" applyAlignment="1" applyBorder="1" applyFont="1">
      <alignment horizontal="right" vertical="center"/>
    </xf>
    <xf borderId="4" fillId="0" fontId="29" numFmtId="0" xfId="0" applyAlignment="1" applyBorder="1" applyFont="1">
      <alignment horizontal="right" readingOrder="0" vertical="bottom"/>
    </xf>
    <xf borderId="4" fillId="0" fontId="33" numFmtId="0" xfId="0" applyAlignment="1" applyBorder="1" applyFont="1">
      <alignment horizontal="left" readingOrder="0" vertical="bottom"/>
    </xf>
    <xf borderId="4" fillId="0" fontId="34" numFmtId="0" xfId="0" applyAlignment="1" applyBorder="1" applyFont="1">
      <alignment horizontal="right" readingOrder="0" vertical="bottom"/>
    </xf>
    <xf borderId="4" fillId="0" fontId="35" numFmtId="164" xfId="0" applyAlignment="1" applyBorder="1" applyFont="1" applyNumberFormat="1">
      <alignment horizontal="right" readingOrder="0" vertical="bottom"/>
    </xf>
    <xf borderId="4" fillId="0" fontId="35" numFmtId="0" xfId="0" applyAlignment="1" applyBorder="1" applyFont="1">
      <alignment horizontal="right" readingOrder="0" vertical="bottom"/>
    </xf>
    <xf borderId="14" fillId="0" fontId="36" numFmtId="0" xfId="0" applyAlignment="1" applyBorder="1" applyFont="1">
      <alignment horizontal="right" readingOrder="0" vertical="center"/>
    </xf>
    <xf borderId="20" fillId="0" fontId="36" numFmtId="0" xfId="0" applyAlignment="1" applyBorder="1" applyFont="1">
      <alignment horizontal="right" readingOrder="0" vertical="center"/>
    </xf>
    <xf borderId="0" fillId="7" fontId="37" numFmtId="0" xfId="0" applyAlignment="1" applyFill="1" applyFont="1">
      <alignment horizontal="left" readingOrder="0" vertical="center"/>
    </xf>
    <xf borderId="0" fillId="7" fontId="38" numFmtId="164" xfId="0" applyAlignment="1" applyFont="1" applyNumberFormat="1">
      <alignment horizontal="right" readingOrder="0" vertical="center"/>
    </xf>
    <xf borderId="0" fillId="7" fontId="39" numFmtId="164" xfId="0" applyAlignment="1" applyFont="1" applyNumberFormat="1">
      <alignment horizontal="right" readingOrder="0" vertical="center"/>
    </xf>
    <xf borderId="21" fillId="0" fontId="40" numFmtId="164" xfId="0" applyAlignment="1" applyBorder="1" applyFont="1" applyNumberFormat="1">
      <alignment horizontal="right" readingOrder="0" vertical="center"/>
    </xf>
    <xf borderId="22" fillId="0" fontId="29" numFmtId="0" xfId="0" applyAlignment="1" applyBorder="1" applyFont="1">
      <alignment horizontal="right" readingOrder="0" vertical="center"/>
    </xf>
    <xf borderId="23" fillId="0" fontId="29" numFmtId="0" xfId="0" applyAlignment="1" applyBorder="1" applyFont="1">
      <alignment horizontal="right" readingOrder="0" vertical="center"/>
    </xf>
    <xf borderId="0" fillId="0" fontId="31" numFmtId="0" xfId="0" applyAlignment="1" applyFont="1">
      <alignment horizontal="left" readingOrder="0" vertical="center"/>
    </xf>
    <xf borderId="0" fillId="0" fontId="41" numFmtId="164" xfId="0" applyAlignment="1" applyFont="1" applyNumberFormat="1">
      <alignment horizontal="right" readingOrder="0" vertical="center"/>
    </xf>
    <xf borderId="0" fillId="0" fontId="42" numFmtId="164" xfId="0" applyAlignment="1" applyFont="1" applyNumberFormat="1">
      <alignment horizontal="right" vertical="center"/>
    </xf>
    <xf borderId="15" fillId="0" fontId="43" numFmtId="164" xfId="0" applyAlignment="1" applyBorder="1" applyFont="1" applyNumberFormat="1">
      <alignment horizontal="right" vertical="center"/>
    </xf>
    <xf borderId="24" fillId="0" fontId="29" numFmtId="0" xfId="0" applyAlignment="1" applyBorder="1" applyFont="1">
      <alignment horizontal="right" readingOrder="0" vertical="center"/>
    </xf>
    <xf borderId="25" fillId="0" fontId="29" numFmtId="0" xfId="0" applyAlignment="1" applyBorder="1" applyFont="1">
      <alignment horizontal="right" readingOrder="0" vertical="center"/>
    </xf>
    <xf borderId="0" fillId="0" fontId="44" numFmtId="164" xfId="0" applyAlignment="1" applyFont="1" applyNumberFormat="1">
      <alignment horizontal="right" vertical="center"/>
    </xf>
    <xf borderId="0" fillId="0" fontId="31" numFmtId="0" xfId="0" applyAlignment="1" applyFont="1">
      <alignment horizontal="left" vertical="center"/>
    </xf>
    <xf borderId="0" fillId="0" fontId="41" numFmtId="164" xfId="0" applyAlignment="1" applyFont="1" applyNumberFormat="1">
      <alignment horizontal="right" vertical="center"/>
    </xf>
    <xf borderId="0" fillId="0" fontId="44" numFmtId="164" xfId="0" applyAlignment="1" applyFont="1" applyNumberFormat="1">
      <alignment horizontal="right" readingOrder="0" vertical="center"/>
    </xf>
    <xf borderId="24" fillId="0" fontId="29" numFmtId="0" xfId="0" applyAlignment="1" applyBorder="1" applyFont="1">
      <alignment horizontal="right" vertical="center"/>
    </xf>
    <xf borderId="25" fillId="0" fontId="29" numFmtId="0" xfId="0" applyAlignment="1" applyBorder="1" applyFont="1">
      <alignment horizontal="right" vertical="center"/>
    </xf>
    <xf borderId="0" fillId="0" fontId="30" numFmtId="0" xfId="0" applyAlignment="1" applyFont="1">
      <alignment horizontal="left" vertical="center"/>
    </xf>
    <xf borderId="14" fillId="0" fontId="36" numFmtId="0" xfId="0" applyAlignment="1" applyBorder="1" applyFont="1">
      <alignment horizontal="right" readingOrder="0" shrinkToFit="0" vertical="center" wrapText="1"/>
    </xf>
    <xf borderId="24" fillId="0" fontId="29" numFmtId="0" xfId="0" applyAlignment="1" applyBorder="1" applyFont="1">
      <alignment horizontal="right" vertical="center"/>
    </xf>
    <xf borderId="25" fillId="0" fontId="29" numFmtId="0" xfId="0" applyAlignment="1" applyBorder="1" applyFont="1">
      <alignment horizontal="right" vertical="center"/>
    </xf>
    <xf borderId="0" fillId="0" fontId="30" numFmtId="0" xfId="0" applyAlignment="1" applyFont="1">
      <alignment horizontal="left" vertical="center"/>
    </xf>
    <xf borderId="0" fillId="0" fontId="45" numFmtId="164" xfId="0" applyAlignment="1" applyFont="1" applyNumberFormat="1">
      <alignment horizontal="right" readingOrder="0" vertical="center"/>
    </xf>
    <xf borderId="0" fillId="0" fontId="43" numFmtId="164" xfId="0" applyAlignment="1" applyFont="1" applyNumberFormat="1">
      <alignment horizontal="right" vertical="center"/>
    </xf>
    <xf borderId="0" fillId="6" fontId="46" numFmtId="0" xfId="0" applyAlignment="1" applyFont="1">
      <alignment horizontal="right" vertical="center"/>
    </xf>
    <xf borderId="26" fillId="6" fontId="23" numFmtId="0" xfId="0" applyAlignment="1" applyBorder="1" applyFont="1">
      <alignment horizontal="left" vertical="center"/>
    </xf>
    <xf borderId="27" fillId="6" fontId="47" numFmtId="164" xfId="0" applyAlignment="1" applyBorder="1" applyFont="1" applyNumberFormat="1">
      <alignment horizontal="right" vertical="center"/>
    </xf>
    <xf borderId="0" fillId="0" fontId="11" numFmtId="0" xfId="0" applyAlignment="1" applyFont="1">
      <alignment horizontal="center" readingOrder="0" vertical="center"/>
    </xf>
    <xf borderId="0" fillId="0" fontId="15" numFmtId="0" xfId="0" applyAlignment="1" applyFont="1">
      <alignment horizontal="center" readingOrder="0" vertical="center"/>
    </xf>
    <xf borderId="0" fillId="6" fontId="48" numFmtId="0" xfId="0" applyAlignment="1" applyFont="1">
      <alignment horizontal="center" readingOrder="0" vertical="center"/>
    </xf>
    <xf borderId="0" fillId="2" fontId="4" numFmtId="0" xfId="0" applyFont="1"/>
    <xf borderId="28" fillId="4" fontId="46" numFmtId="0" xfId="0" applyAlignment="1" applyBorder="1" applyFont="1">
      <alignment horizontal="right" readingOrder="0" vertical="center"/>
    </xf>
    <xf borderId="29" fillId="4" fontId="47" numFmtId="0" xfId="0" applyAlignment="1" applyBorder="1" applyFont="1">
      <alignment horizontal="left" readingOrder="0" vertical="center"/>
    </xf>
    <xf borderId="30" fillId="4" fontId="4" numFmtId="0" xfId="0" applyAlignment="1" applyBorder="1" applyFont="1">
      <alignment readingOrder="0"/>
    </xf>
    <xf borderId="6" fillId="0" fontId="49" numFmtId="0" xfId="0" applyBorder="1" applyFont="1"/>
    <xf borderId="28" fillId="0" fontId="49" numFmtId="0" xfId="0" applyBorder="1" applyFont="1"/>
    <xf borderId="31" fillId="4" fontId="46" numFmtId="0" xfId="0" applyAlignment="1" applyBorder="1" applyFont="1">
      <alignment horizontal="right" readingOrder="0" vertical="center"/>
    </xf>
    <xf borderId="31" fillId="0" fontId="49" numFmtId="0" xfId="0" applyBorder="1" applyFont="1"/>
    <xf borderId="32" fillId="0" fontId="49" numFmtId="0" xfId="0" applyBorder="1" applyFont="1"/>
    <xf borderId="0" fillId="0" fontId="46" numFmtId="0" xfId="0" applyAlignment="1" applyFont="1">
      <alignment horizontal="right" readingOrder="0" vertical="center"/>
    </xf>
    <xf borderId="29" fillId="4" fontId="4" numFmtId="0" xfId="0" applyAlignment="1" applyBorder="1" applyFont="1">
      <alignment readingOrder="0"/>
    </xf>
    <xf borderId="6" fillId="4" fontId="4" numFmtId="0" xfId="0" applyAlignment="1" applyBorder="1" applyFont="1">
      <alignment readingOrder="0"/>
    </xf>
    <xf borderId="28" fillId="4" fontId="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800">
                <a:solidFill>
                  <a:srgbClr val="434343"/>
                </a:solidFill>
                <a:latin typeface="Roboto"/>
              </a:defRPr>
            </a:pPr>
            <a:r>
              <a:rPr b="1" sz="1800">
                <a:solidFill>
                  <a:srgbClr val="434343"/>
                </a:solidFill>
                <a:latin typeface="Roboto"/>
              </a:rPr>
              <a:t>Total Spent Per Month</a:t>
            </a:r>
          </a:p>
        </c:rich>
      </c:tx>
      <c:overlay val="0"/>
    </c:title>
    <c:plotArea>
      <c:layout>
        <c:manualLayout>
          <c:xMode val="edge"/>
          <c:yMode val="edge"/>
          <c:x val="0.053380000000000004"/>
          <c:y val="0.19128000000000003"/>
          <c:w val="0.9089500000000001"/>
          <c:h val="0.5982608163265306"/>
        </c:manualLayout>
      </c:layout>
      <c:lineChart>
        <c:ser>
          <c:idx val="0"/>
          <c:order val="0"/>
          <c:tx>
            <c:strRef>
              <c:f>Summary!$C$23</c:f>
            </c:strRef>
          </c:tx>
          <c:spPr>
            <a:ln cmpd="sng" w="9525">
              <a:solidFill>
                <a:srgbClr val="F6B26B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Summary!$D$22:$O$22</c:f>
            </c:strRef>
          </c:cat>
          <c:val>
            <c:numRef>
              <c:f>Summary!$D$23:$O$23</c:f>
              <c:numCache/>
            </c:numRef>
          </c:val>
          <c:smooth val="0"/>
        </c:ser>
        <c:ser>
          <c:idx val="1"/>
          <c:order val="1"/>
          <c:tx>
            <c:strRef>
              <c:f>Summary!$C$24</c:f>
            </c:strRef>
          </c:tx>
          <c:spPr>
            <a:ln cmpd="sng" w="9525">
              <a:solidFill>
                <a:srgbClr val="E066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Summary!$D$22:$O$22</c:f>
            </c:strRef>
          </c:cat>
          <c:val>
            <c:numRef>
              <c:f>Summary!$D$24:$O$24</c:f>
              <c:numCache/>
            </c:numRef>
          </c:val>
          <c:smooth val="0"/>
        </c:ser>
        <c:ser>
          <c:idx val="2"/>
          <c:order val="2"/>
          <c:tx>
            <c:strRef>
              <c:f>Summary!$C$25</c:f>
            </c:strRef>
          </c:tx>
          <c:spPr>
            <a:ln cmpd="sng" w="9525">
              <a:solidFill>
                <a:srgbClr val="6FA8DC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Summary!$D$22:$O$22</c:f>
            </c:strRef>
          </c:cat>
          <c:val>
            <c:numRef>
              <c:f>Summary!$D$25:$O$25</c:f>
              <c:numCache/>
            </c:numRef>
          </c:val>
          <c:smooth val="0"/>
        </c:ser>
        <c:ser>
          <c:idx val="3"/>
          <c:order val="3"/>
          <c:tx>
            <c:strRef>
              <c:f>Summary!$C$26</c:f>
            </c:strRef>
          </c:tx>
          <c:spPr>
            <a:ln cmpd="sng" w="19050">
              <a:solidFill>
                <a:srgbClr val="109618"/>
              </a:solidFill>
              <a:prstDash val="dash"/>
            </a:ln>
          </c:spPr>
          <c:marker>
            <c:symbol val="none"/>
          </c:marker>
          <c:cat>
            <c:strRef>
              <c:f>Summary!$D$22:$O$22</c:f>
            </c:strRef>
          </c:cat>
          <c:val>
            <c:numRef>
              <c:f>Summary!$D$26:$O$26</c:f>
              <c:numCache/>
            </c:numRef>
          </c:val>
          <c:smooth val="0"/>
        </c:ser>
        <c:axId val="603049263"/>
        <c:axId val="1361350554"/>
      </c:lineChart>
      <c:catAx>
        <c:axId val="6030492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1200">
                    <a:solidFill>
                      <a:srgbClr val="434343"/>
                    </a:solidFill>
                    <a:latin typeface="Roboto"/>
                  </a:defRPr>
                </a:pPr>
                <a:r>
                  <a:rPr b="0" i="1" sz="1200">
                    <a:solidFill>
                      <a:srgbClr val="434343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100">
                <a:solidFill>
                  <a:srgbClr val="434343"/>
                </a:solidFill>
                <a:latin typeface="Roboto"/>
              </a:defRPr>
            </a:pPr>
          </a:p>
        </c:txPr>
        <c:crossAx val="1361350554"/>
      </c:catAx>
      <c:valAx>
        <c:axId val="1361350554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100">
                <a:solidFill>
                  <a:srgbClr val="222222"/>
                </a:solidFill>
                <a:latin typeface="Roboto"/>
              </a:defRPr>
            </a:pPr>
          </a:p>
        </c:txPr>
        <c:crossAx val="603049263"/>
      </c:valAx>
    </c:plotArea>
    <c:legend>
      <c:legendPos val="b"/>
      <c:overlay val="0"/>
      <c:txPr>
        <a:bodyPr/>
        <a:lstStyle/>
        <a:p>
          <a:pPr lvl="0">
            <a:defRPr b="0" sz="1100">
              <a:solidFill>
                <a:srgbClr val="434343"/>
              </a:solidFill>
              <a:latin typeface="Roboto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434343"/>
                </a:solidFill>
                <a:latin typeface="Roboto"/>
              </a:defRPr>
            </a:pPr>
            <a:r>
              <a:rPr b="1" i="0" sz="1800">
                <a:solidFill>
                  <a:srgbClr val="434343"/>
                </a:solidFill>
                <a:latin typeface="Roboto"/>
              </a:rPr>
              <a:t>Total $ Spent by Category</a:t>
            </a:r>
          </a:p>
        </c:rich>
      </c:tx>
      <c:overlay val="0"/>
    </c:title>
    <c:plotArea>
      <c:layout>
        <c:manualLayout>
          <c:xMode val="edge"/>
          <c:yMode val="edge"/>
          <c:x val="0.04796"/>
          <c:y val="0.16573000000000002"/>
          <c:w val="0.9316"/>
          <c:h val="0.7162900000000001"/>
        </c:manualLayout>
      </c:layout>
      <c:barChart>
        <c:barDir val="col"/>
        <c:ser>
          <c:idx val="0"/>
          <c:order val="0"/>
          <c:spPr>
            <a:solidFill>
              <a:srgbClr val="576475"/>
            </a:solidFill>
            <a:ln cmpd="sng">
              <a:solidFill>
                <a:srgbClr val="000000"/>
              </a:solidFill>
            </a:ln>
          </c:spPr>
          <c:cat>
            <c:strRef>
              <c:f>Summary!$C$38:$C$48</c:f>
            </c:strRef>
          </c:cat>
          <c:val>
            <c:numRef>
              <c:f>Summary!$P$38:$P$47</c:f>
              <c:numCache/>
            </c:numRef>
          </c:val>
        </c:ser>
        <c:axId val="1334963146"/>
        <c:axId val="1939207630"/>
      </c:barChart>
      <c:catAx>
        <c:axId val="13349631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100">
                <a:solidFill>
                  <a:srgbClr val="434343"/>
                </a:solidFill>
                <a:latin typeface="Roboto"/>
              </a:defRPr>
            </a:pPr>
          </a:p>
        </c:txPr>
        <c:crossAx val="1939207630"/>
      </c:catAx>
      <c:valAx>
        <c:axId val="193920763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100">
                <a:solidFill>
                  <a:srgbClr val="434343"/>
                </a:solidFill>
                <a:latin typeface="Roboto"/>
              </a:defRPr>
            </a:pPr>
          </a:p>
        </c:txPr>
        <c:crossAx val="1334963146"/>
      </c:valAx>
    </c:plotArea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381000</xdr:colOff>
      <xdr:row>5</xdr:row>
      <xdr:rowOff>361950</xdr:rowOff>
    </xdr:from>
    <xdr:ext cx="13525500" cy="3724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19050</xdr:colOff>
      <xdr:row>50</xdr:row>
      <xdr:rowOff>9525</xdr:rowOff>
    </xdr:from>
    <xdr:ext cx="13487400" cy="41910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hidden="1" min="2" max="2" width="5.13"/>
    <col customWidth="1" min="3" max="3" width="33.63"/>
    <col customWidth="1" min="4" max="15" width="10.13"/>
    <col customWidth="1" min="16" max="16" width="12.63"/>
    <col customWidth="1" min="17" max="17" width="10.13"/>
    <col customWidth="1" min="18" max="18" width="5.13"/>
  </cols>
  <sheetData>
    <row r="1" ht="6.0" customHeight="1">
      <c r="A1" s="1"/>
    </row>
    <row r="2" ht="30.0" customHeight="1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4"/>
      <c r="P2" s="5"/>
      <c r="Q2" s="5"/>
      <c r="R2" s="4"/>
    </row>
    <row r="3" ht="24.0" customHeight="1">
      <c r="A3" s="6"/>
      <c r="B3" s="7"/>
      <c r="C3" s="8" t="s">
        <v>0</v>
      </c>
      <c r="D3" s="9"/>
      <c r="E3" s="9"/>
      <c r="F3" s="9"/>
      <c r="G3" s="9"/>
      <c r="H3" s="9"/>
      <c r="I3" s="10"/>
      <c r="J3" s="9"/>
      <c r="K3" s="11" t="s">
        <v>1</v>
      </c>
      <c r="L3" s="12"/>
      <c r="M3" s="12"/>
      <c r="N3" s="13"/>
      <c r="O3" s="13"/>
      <c r="P3" s="14"/>
      <c r="Q3" s="14"/>
      <c r="R3" s="13"/>
    </row>
    <row r="4" ht="18.0" customHeight="1">
      <c r="A4" s="6"/>
      <c r="B4" s="7"/>
      <c r="C4" s="15" t="s">
        <v>2</v>
      </c>
      <c r="D4" s="16"/>
      <c r="E4" s="16"/>
      <c r="F4" s="16"/>
      <c r="G4" s="16"/>
      <c r="H4" s="16"/>
      <c r="I4" s="16"/>
      <c r="J4" s="16"/>
      <c r="K4" s="17" t="s">
        <v>3</v>
      </c>
      <c r="N4" s="18"/>
      <c r="O4" s="13"/>
      <c r="P4" s="14"/>
      <c r="Q4" s="14"/>
      <c r="R4" s="13"/>
    </row>
    <row r="5" ht="24.0" customHeight="1">
      <c r="A5" s="6"/>
      <c r="B5" s="7"/>
      <c r="C5" s="19"/>
      <c r="D5" s="20"/>
      <c r="E5" s="21"/>
      <c r="F5" s="21"/>
      <c r="G5" s="21"/>
      <c r="H5" s="21"/>
      <c r="I5" s="22"/>
      <c r="J5" s="21"/>
      <c r="K5" s="23" t="s">
        <v>4</v>
      </c>
      <c r="L5" s="21"/>
      <c r="M5" s="21"/>
      <c r="N5" s="24"/>
      <c r="O5" s="24"/>
      <c r="P5" s="25"/>
      <c r="Q5" s="25"/>
      <c r="R5" s="24"/>
    </row>
    <row r="6" ht="30.0" customHeight="1">
      <c r="A6" s="26"/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8"/>
      <c r="Q6" s="28"/>
      <c r="R6" s="26"/>
    </row>
    <row r="7" ht="18.0" customHeight="1">
      <c r="A7" s="6"/>
      <c r="B7" s="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30"/>
      <c r="R7" s="13"/>
    </row>
    <row r="8" ht="18.0" customHeight="1">
      <c r="A8" s="6"/>
      <c r="B8" s="7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30"/>
      <c r="R8" s="13"/>
    </row>
    <row r="9" ht="18.0" customHeight="1">
      <c r="A9" s="6"/>
      <c r="B9" s="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0"/>
      <c r="R9" s="13"/>
    </row>
    <row r="10" ht="18.0" customHeight="1">
      <c r="A10" s="6"/>
      <c r="B10" s="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13"/>
    </row>
    <row r="11" ht="18.0" customHeight="1">
      <c r="A11" s="6"/>
      <c r="B11" s="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0"/>
      <c r="Q11" s="30"/>
      <c r="R11" s="13"/>
    </row>
    <row r="12" ht="18.0" customHeight="1">
      <c r="A12" s="6"/>
      <c r="B12" s="7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30"/>
      <c r="R12" s="13"/>
    </row>
    <row r="13" ht="18.0" customHeight="1">
      <c r="A13" s="6"/>
      <c r="B13" s="7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13"/>
    </row>
    <row r="14" ht="18.0" customHeight="1">
      <c r="A14" s="6"/>
      <c r="B14" s="7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13"/>
    </row>
    <row r="15" ht="18.0" customHeight="1">
      <c r="A15" s="6"/>
      <c r="B15" s="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30"/>
      <c r="R15" s="13"/>
    </row>
    <row r="16" ht="18.0" customHeight="1">
      <c r="A16" s="6"/>
      <c r="B16" s="7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13"/>
    </row>
    <row r="17" ht="18.0" customHeight="1">
      <c r="A17" s="6"/>
      <c r="B17" s="7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0"/>
      <c r="R17" s="13"/>
    </row>
    <row r="18" ht="18.0" customHeight="1">
      <c r="A18" s="6"/>
      <c r="B18" s="7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30"/>
      <c r="R18" s="13"/>
    </row>
    <row r="19" ht="18.0" customHeight="1">
      <c r="A19" s="6"/>
      <c r="B19" s="7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13"/>
    </row>
    <row r="20" ht="93.0" customHeight="1">
      <c r="A20" s="6"/>
      <c r="B20" s="7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1"/>
      <c r="O20" s="13"/>
      <c r="P20" s="14"/>
      <c r="Q20" s="14"/>
      <c r="R20" s="13"/>
    </row>
    <row r="21" ht="19.5" customHeight="1">
      <c r="A21" s="6"/>
      <c r="B21" s="7"/>
      <c r="C21" s="32" t="s">
        <v>5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34"/>
      <c r="R21" s="33"/>
    </row>
    <row r="22" ht="19.5" customHeight="1">
      <c r="A22" s="35"/>
      <c r="B22" s="36"/>
      <c r="C22" s="37"/>
      <c r="D22" s="38" t="s">
        <v>6</v>
      </c>
      <c r="E22" s="38" t="s">
        <v>7</v>
      </c>
      <c r="F22" s="38" t="s">
        <v>8</v>
      </c>
      <c r="G22" s="38" t="s">
        <v>9</v>
      </c>
      <c r="H22" s="38" t="s">
        <v>10</v>
      </c>
      <c r="I22" s="38" t="s">
        <v>11</v>
      </c>
      <c r="J22" s="38" t="s">
        <v>12</v>
      </c>
      <c r="K22" s="38" t="s">
        <v>13</v>
      </c>
      <c r="L22" s="38" t="s">
        <v>14</v>
      </c>
      <c r="M22" s="38" t="s">
        <v>15</v>
      </c>
      <c r="N22" s="38" t="s">
        <v>16</v>
      </c>
      <c r="O22" s="38" t="s">
        <v>17</v>
      </c>
      <c r="P22" s="39" t="s">
        <v>18</v>
      </c>
      <c r="Q22" s="39" t="s">
        <v>19</v>
      </c>
      <c r="R22" s="40"/>
    </row>
    <row r="23" ht="21.0" customHeight="1">
      <c r="A23" s="6"/>
      <c r="B23" s="7"/>
      <c r="C23" s="41" t="s">
        <v>20</v>
      </c>
      <c r="D23" s="42">
        <f>sum('Expenses by Category'!D3,'Expenses by Category'!D14,'Expenses by Category'!D25,'Expenses by Category'!D32,'Expenses by Category'!D39,'Expenses by Category'!D44,'Expenses by Category'!D64,'Expenses by Category'!D74,)</f>
        <v>15000</v>
      </c>
      <c r="E23" s="42">
        <f>sum('Expenses by Category'!E3,'Expenses by Category'!E14,'Expenses by Category'!E25,'Expenses by Category'!E32,'Expenses by Category'!E39,'Expenses by Category'!E44,'Expenses by Category'!E64,'Expenses by Category'!E74,)</f>
        <v>15000</v>
      </c>
      <c r="F23" s="42">
        <f>sum('Expenses by Category'!F3,'Expenses by Category'!F14,'Expenses by Category'!F25,'Expenses by Category'!F32,'Expenses by Category'!F39,'Expenses by Category'!F44,'Expenses by Category'!F64,'Expenses by Category'!F74,)</f>
        <v>15000</v>
      </c>
      <c r="G23" s="42">
        <f>sum('Expenses by Category'!G3,'Expenses by Category'!G14,'Expenses by Category'!G25,'Expenses by Category'!G32,'Expenses by Category'!G39,'Expenses by Category'!G44,'Expenses by Category'!G64,'Expenses by Category'!G74,)</f>
        <v>27500</v>
      </c>
      <c r="H23" s="42">
        <f>sum('Expenses by Category'!H3,'Expenses by Category'!H14,'Expenses by Category'!H25,'Expenses by Category'!H32,'Expenses by Category'!H39,'Expenses by Category'!H44,'Expenses by Category'!H64,'Expenses by Category'!H74,)</f>
        <v>15000</v>
      </c>
      <c r="I23" s="42">
        <f>sum('Expenses by Category'!I3,'Expenses by Category'!I14,'Expenses by Category'!I25,'Expenses by Category'!I32,'Expenses by Category'!I39,'Expenses by Category'!I44,'Expenses by Category'!I64,'Expenses by Category'!I74,)</f>
        <v>15000</v>
      </c>
      <c r="J23" s="42">
        <f>sum('Expenses by Category'!J3,'Expenses by Category'!J14,'Expenses by Category'!J25,'Expenses by Category'!J32,'Expenses by Category'!J39,'Expenses by Category'!J44,'Expenses by Category'!J64,'Expenses by Category'!J74,)</f>
        <v>15000</v>
      </c>
      <c r="K23" s="42">
        <f>sum('Expenses by Category'!K3,'Expenses by Category'!K14,'Expenses by Category'!K25,'Expenses by Category'!K32,'Expenses by Category'!K39,'Expenses by Category'!K44,'Expenses by Category'!K64,'Expenses by Category'!K74,)</f>
        <v>15000</v>
      </c>
      <c r="L23" s="42">
        <f>sum('Expenses by Category'!L3,'Expenses by Category'!L14,'Expenses by Category'!L25,'Expenses by Category'!L32,'Expenses by Category'!L39,'Expenses by Category'!L44,'Expenses by Category'!L64,'Expenses by Category'!L74,)</f>
        <v>15000</v>
      </c>
      <c r="M23" s="42">
        <f>sum('Expenses by Category'!M3,'Expenses by Category'!M14,'Expenses by Category'!M25,'Expenses by Category'!M32,'Expenses by Category'!M39,'Expenses by Category'!M44,'Expenses by Category'!M64,'Expenses by Category'!M74,)</f>
        <v>42800</v>
      </c>
      <c r="N23" s="42">
        <f>sum('Expenses by Category'!N3,'Expenses by Category'!N14,'Expenses by Category'!N25,'Expenses by Category'!N32,'Expenses by Category'!N39,'Expenses by Category'!N44,'Expenses by Category'!N64,'Expenses by Category'!N74,)</f>
        <v>15000</v>
      </c>
      <c r="O23" s="42">
        <f>sum('Expenses by Category'!O3,'Expenses by Category'!O14,'Expenses by Category'!O25,'Expenses by Category'!O32,'Expenses by Category'!O39,'Expenses by Category'!O44,'Expenses by Category'!O64,'Expenses by Category'!O74,)</f>
        <v>15000</v>
      </c>
      <c r="P23" s="43">
        <f t="shared" ref="P23:P26" si="1">sum(D23:O23)</f>
        <v>220300</v>
      </c>
      <c r="Q23" s="44">
        <f t="shared" ref="Q23:Q26" si="2">iferror(averageif(D23:O23, "&gt;0", D23:O23), 0)</f>
        <v>18358.33333</v>
      </c>
      <c r="R23" s="45"/>
    </row>
    <row r="24" ht="21.0" customHeight="1">
      <c r="A24" s="6"/>
      <c r="B24" s="7"/>
      <c r="C24" s="46" t="s">
        <v>21</v>
      </c>
      <c r="D24" s="47">
        <f>sum('Expenses by Category'!D56)</f>
        <v>17500</v>
      </c>
      <c r="E24" s="47">
        <f>sum('Expenses by Category'!E56)</f>
        <v>17500</v>
      </c>
      <c r="F24" s="47">
        <f>sum('Expenses by Category'!F56)</f>
        <v>17500</v>
      </c>
      <c r="G24" s="47">
        <f>sum('Expenses by Category'!G56)</f>
        <v>17500</v>
      </c>
      <c r="H24" s="47">
        <f>sum('Expenses by Category'!H56)</f>
        <v>17500</v>
      </c>
      <c r="I24" s="47">
        <f>sum('Expenses by Category'!I56)</f>
        <v>17500</v>
      </c>
      <c r="J24" s="47">
        <f>sum('Expenses by Category'!J56)</f>
        <v>17500</v>
      </c>
      <c r="K24" s="47">
        <f>sum('Expenses by Category'!K56)</f>
        <v>17500</v>
      </c>
      <c r="L24" s="47">
        <f>sum('Expenses by Category'!L56)</f>
        <v>17500</v>
      </c>
      <c r="M24" s="47">
        <f>sum('Expenses by Category'!M56)</f>
        <v>17500</v>
      </c>
      <c r="N24" s="47">
        <f>sum('Expenses by Category'!N56)</f>
        <v>17500</v>
      </c>
      <c r="O24" s="47">
        <f>sum('Expenses by Category'!O56)</f>
        <v>17500</v>
      </c>
      <c r="P24" s="48">
        <f t="shared" si="1"/>
        <v>210000</v>
      </c>
      <c r="Q24" s="44">
        <f t="shared" si="2"/>
        <v>17500</v>
      </c>
      <c r="R24" s="45"/>
    </row>
    <row r="25" ht="21.0" customHeight="1">
      <c r="A25" s="6"/>
      <c r="B25" s="7"/>
      <c r="C25" s="49" t="s">
        <v>22</v>
      </c>
      <c r="D25" s="50">
        <f>('Expenses by Category'!D49)</f>
        <v>0</v>
      </c>
      <c r="E25" s="50">
        <f>('Expenses by Category'!E49)</f>
        <v>0</v>
      </c>
      <c r="F25" s="50">
        <f>('Expenses by Category'!F49)</f>
        <v>0</v>
      </c>
      <c r="G25" s="50">
        <f>('Expenses by Category'!G49)</f>
        <v>0</v>
      </c>
      <c r="H25" s="50">
        <f>('Expenses by Category'!H49)</f>
        <v>0</v>
      </c>
      <c r="I25" s="50">
        <f>('Expenses by Category'!I49)</f>
        <v>0</v>
      </c>
      <c r="J25" s="50">
        <f>('Expenses by Category'!J49)</f>
        <v>0</v>
      </c>
      <c r="K25" s="50">
        <f>('Expenses by Category'!K49)</f>
        <v>0</v>
      </c>
      <c r="L25" s="50">
        <f>('Expenses by Category'!L49)</f>
        <v>0</v>
      </c>
      <c r="M25" s="50">
        <f>('Expenses by Category'!M49)</f>
        <v>2200</v>
      </c>
      <c r="N25" s="50">
        <f>('Expenses by Category'!N49)</f>
        <v>0</v>
      </c>
      <c r="O25" s="50">
        <f>('Expenses by Category'!O49)</f>
        <v>0</v>
      </c>
      <c r="P25" s="51">
        <f t="shared" si="1"/>
        <v>2200</v>
      </c>
      <c r="Q25" s="52">
        <f t="shared" si="2"/>
        <v>2200</v>
      </c>
      <c r="R25" s="45"/>
    </row>
    <row r="26" ht="21.0" customHeight="1">
      <c r="A26" s="6"/>
      <c r="B26" s="7"/>
      <c r="C26" s="53" t="s">
        <v>23</v>
      </c>
      <c r="D26" s="54">
        <f t="shared" ref="D26:O26" si="3">sum(D23:D25)</f>
        <v>32500</v>
      </c>
      <c r="E26" s="54">
        <f t="shared" si="3"/>
        <v>32500</v>
      </c>
      <c r="F26" s="54">
        <f t="shared" si="3"/>
        <v>32500</v>
      </c>
      <c r="G26" s="54">
        <f t="shared" si="3"/>
        <v>45000</v>
      </c>
      <c r="H26" s="54">
        <f t="shared" si="3"/>
        <v>32500</v>
      </c>
      <c r="I26" s="54">
        <f t="shared" si="3"/>
        <v>32500</v>
      </c>
      <c r="J26" s="54">
        <f t="shared" si="3"/>
        <v>32500</v>
      </c>
      <c r="K26" s="54">
        <f t="shared" si="3"/>
        <v>32500</v>
      </c>
      <c r="L26" s="54">
        <f t="shared" si="3"/>
        <v>32500</v>
      </c>
      <c r="M26" s="54">
        <f t="shared" si="3"/>
        <v>62500</v>
      </c>
      <c r="N26" s="54">
        <f t="shared" si="3"/>
        <v>32500</v>
      </c>
      <c r="O26" s="54">
        <f t="shared" si="3"/>
        <v>32500</v>
      </c>
      <c r="P26" s="55">
        <f t="shared" si="1"/>
        <v>432500</v>
      </c>
      <c r="Q26" s="56">
        <f t="shared" si="2"/>
        <v>36041.66667</v>
      </c>
      <c r="R26" s="45"/>
    </row>
    <row r="27" ht="1.5" customHeight="1">
      <c r="A27" s="6"/>
      <c r="B27" s="7"/>
      <c r="C27" s="57"/>
      <c r="D27" s="58" t="str">
        <f t="shared" ref="D27:D34" si="4">if(not(isblank(B27)), indirect("Income!D"&amp;B27&amp;":Q"&amp;B27),"")</f>
        <v/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9"/>
      <c r="Q27" s="59"/>
      <c r="R27" s="45"/>
    </row>
    <row r="28" ht="1.5" customHeight="1">
      <c r="A28" s="6"/>
      <c r="B28" s="7"/>
      <c r="C28" s="60"/>
      <c r="D28" s="61" t="str">
        <f t="shared" si="4"/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2"/>
      <c r="Q28" s="62"/>
      <c r="R28" s="45"/>
    </row>
    <row r="29" ht="1.5" customHeight="1">
      <c r="A29" s="6"/>
      <c r="B29" s="7"/>
      <c r="C29" s="60"/>
      <c r="D29" s="61" t="str">
        <f t="shared" si="4"/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2"/>
      <c r="Q29" s="62"/>
      <c r="R29" s="45"/>
    </row>
    <row r="30" ht="1.5" customHeight="1">
      <c r="A30" s="6"/>
      <c r="B30" s="7"/>
      <c r="C30" s="60"/>
      <c r="D30" s="61" t="str">
        <f t="shared" si="4"/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  <c r="Q30" s="62"/>
      <c r="R30" s="45"/>
    </row>
    <row r="31" ht="1.5" customHeight="1">
      <c r="A31" s="6"/>
      <c r="B31" s="7"/>
      <c r="C31" s="60"/>
      <c r="D31" s="61" t="str">
        <f t="shared" si="4"/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  <c r="Q31" s="62"/>
      <c r="R31" s="45"/>
    </row>
    <row r="32" ht="1.5" customHeight="1">
      <c r="A32" s="6"/>
      <c r="B32" s="7"/>
      <c r="C32" s="60"/>
      <c r="D32" s="61" t="str">
        <f t="shared" si="4"/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  <c r="Q32" s="62"/>
      <c r="R32" s="45"/>
    </row>
    <row r="33" ht="1.5" customHeight="1">
      <c r="A33" s="6"/>
      <c r="B33" s="7"/>
      <c r="C33" s="60"/>
      <c r="D33" s="61" t="str">
        <f t="shared" si="4"/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2"/>
      <c r="Q33" s="62"/>
      <c r="R33" s="45"/>
    </row>
    <row r="34" ht="1.5" customHeight="1">
      <c r="A34" s="6"/>
      <c r="B34" s="7"/>
      <c r="C34" s="60"/>
      <c r="D34" s="61" t="str">
        <f t="shared" si="4"/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  <c r="Q34" s="62"/>
      <c r="R34" s="63"/>
    </row>
    <row r="35" ht="19.5" customHeight="1">
      <c r="A35" s="6"/>
      <c r="B35" s="7"/>
      <c r="C35" s="32"/>
      <c r="D35" s="64"/>
      <c r="E35" s="65"/>
      <c r="F35" s="65"/>
      <c r="G35" s="66"/>
      <c r="H35" s="66"/>
      <c r="I35" s="66"/>
      <c r="J35" s="66"/>
      <c r="K35" s="66"/>
      <c r="L35" s="66"/>
      <c r="M35" s="66"/>
      <c r="N35" s="66"/>
      <c r="O35" s="66"/>
      <c r="P35" s="62"/>
      <c r="Q35" s="62"/>
      <c r="R35" s="63"/>
    </row>
    <row r="36" ht="19.5" customHeight="1">
      <c r="A36" s="6"/>
      <c r="B36" s="7"/>
      <c r="C36" s="32" t="s">
        <v>24</v>
      </c>
      <c r="D36" s="67"/>
      <c r="E36" s="68"/>
      <c r="F36" s="68"/>
      <c r="G36" s="63"/>
      <c r="H36" s="63"/>
      <c r="I36" s="63"/>
      <c r="J36" s="63"/>
      <c r="K36" s="63"/>
      <c r="L36" s="63"/>
      <c r="M36" s="63"/>
      <c r="N36" s="63"/>
      <c r="O36" s="63"/>
      <c r="P36" s="62"/>
      <c r="Q36" s="62"/>
      <c r="R36" s="63"/>
    </row>
    <row r="37" ht="19.5" customHeight="1">
      <c r="A37" s="35"/>
      <c r="B37" s="36" t="s">
        <v>25</v>
      </c>
      <c r="C37" s="69" t="str">
        <f>IFERROR(__xludf.DUMMYFUNCTION("unique('Expenses by Category'!A:A)"),"")</f>
        <v/>
      </c>
      <c r="D37" s="38" t="s">
        <v>6</v>
      </c>
      <c r="E37" s="38" t="s">
        <v>7</v>
      </c>
      <c r="F37" s="38" t="s">
        <v>8</v>
      </c>
      <c r="G37" s="38" t="s">
        <v>9</v>
      </c>
      <c r="H37" s="38" t="s">
        <v>10</v>
      </c>
      <c r="I37" s="38" t="s">
        <v>11</v>
      </c>
      <c r="J37" s="38" t="s">
        <v>12</v>
      </c>
      <c r="K37" s="38" t="s">
        <v>13</v>
      </c>
      <c r="L37" s="38" t="s">
        <v>14</v>
      </c>
      <c r="M37" s="38" t="s">
        <v>15</v>
      </c>
      <c r="N37" s="38" t="s">
        <v>16</v>
      </c>
      <c r="O37" s="38" t="s">
        <v>17</v>
      </c>
      <c r="P37" s="39" t="s">
        <v>18</v>
      </c>
      <c r="Q37" s="39" t="s">
        <v>19</v>
      </c>
      <c r="R37" s="40"/>
    </row>
    <row r="38" ht="19.5" customHeight="1">
      <c r="A38" s="70"/>
      <c r="B38" s="71">
        <f t="array" ref="B38:B48">iferror(match(C38:C48,'Expenses by Category'!A:A,0))</f>
        <v>3</v>
      </c>
      <c r="C38" s="72" t="str">
        <f>IFERROR(__xludf.DUMMYFUNCTION("""COMPUTED_VALUE"""),"Technology")</f>
        <v>Technology</v>
      </c>
      <c r="D38" s="73">
        <f>('Expenses by Category'!D3)</f>
        <v>3000</v>
      </c>
      <c r="E38" s="73">
        <f>('Expenses by Category'!E3)</f>
        <v>3000</v>
      </c>
      <c r="F38" s="73">
        <f>('Expenses by Category'!F3)</f>
        <v>3000</v>
      </c>
      <c r="G38" s="73">
        <f>('Expenses by Category'!G3)</f>
        <v>3000</v>
      </c>
      <c r="H38" s="73">
        <f>('Expenses by Category'!H3)</f>
        <v>3000</v>
      </c>
      <c r="I38" s="73">
        <f>('Expenses by Category'!I3)</f>
        <v>3000</v>
      </c>
      <c r="J38" s="73">
        <f>('Expenses by Category'!J3)</f>
        <v>3000</v>
      </c>
      <c r="K38" s="73">
        <f>('Expenses by Category'!K3)</f>
        <v>3000</v>
      </c>
      <c r="L38" s="73">
        <f>('Expenses by Category'!L3)</f>
        <v>3000</v>
      </c>
      <c r="M38" s="73">
        <f>('Expenses by Category'!M3)</f>
        <v>3000</v>
      </c>
      <c r="N38" s="73">
        <f>('Expenses by Category'!N3)</f>
        <v>3000</v>
      </c>
      <c r="O38" s="73">
        <f>('Expenses by Category'!O3)</f>
        <v>3000</v>
      </c>
      <c r="P38" s="74">
        <f t="shared" ref="P38:P47" si="5">sum(D38:O38)</f>
        <v>36000</v>
      </c>
      <c r="Q38" s="44">
        <f t="shared" ref="Q38:Q47" si="6">iferror(averageif(D38:O38, "&gt;0", D38:O38), 0)</f>
        <v>3000</v>
      </c>
      <c r="R38" s="75"/>
    </row>
    <row r="39" ht="19.5" customHeight="1">
      <c r="A39" s="6"/>
      <c r="B39" s="76">
        <v>14.0</v>
      </c>
      <c r="C39" s="77" t="str">
        <f>IFERROR(__xludf.DUMMYFUNCTION("""COMPUTED_VALUE"""),"Advertising")</f>
        <v>Advertising</v>
      </c>
      <c r="D39" s="78">
        <f>('Expenses by Category'!D14)</f>
        <v>2000</v>
      </c>
      <c r="E39" s="78">
        <f>('Expenses by Category'!E14)</f>
        <v>2000</v>
      </c>
      <c r="F39" s="78">
        <f>('Expenses by Category'!F14)</f>
        <v>2000</v>
      </c>
      <c r="G39" s="78">
        <f>('Expenses by Category'!G14)</f>
        <v>2000</v>
      </c>
      <c r="H39" s="78">
        <f>('Expenses by Category'!H14)</f>
        <v>2000</v>
      </c>
      <c r="I39" s="78">
        <f>('Expenses by Category'!I14)</f>
        <v>2000</v>
      </c>
      <c r="J39" s="78">
        <f>('Expenses by Category'!J14)</f>
        <v>2000</v>
      </c>
      <c r="K39" s="78">
        <f>('Expenses by Category'!K14)</f>
        <v>2000</v>
      </c>
      <c r="L39" s="78">
        <f>('Expenses by Category'!L14)</f>
        <v>2000</v>
      </c>
      <c r="M39" s="78">
        <f>('Expenses by Category'!M14)</f>
        <v>2000</v>
      </c>
      <c r="N39" s="78">
        <f>('Expenses by Category'!N14)</f>
        <v>2000</v>
      </c>
      <c r="O39" s="78">
        <f>('Expenses by Category'!O14)</f>
        <v>2000</v>
      </c>
      <c r="P39" s="74">
        <f t="shared" si="5"/>
        <v>24000</v>
      </c>
      <c r="Q39" s="44">
        <f t="shared" si="6"/>
        <v>2000</v>
      </c>
      <c r="R39" s="79"/>
    </row>
    <row r="40" ht="19.5" customHeight="1">
      <c r="A40" s="6"/>
      <c r="B40" s="76">
        <v>25.0</v>
      </c>
      <c r="C40" s="77" t="str">
        <f>IFERROR(__xludf.DUMMYFUNCTION("""COMPUTED_VALUE"""),"External Support")</f>
        <v>External Support</v>
      </c>
      <c r="D40" s="78">
        <f>('Expenses by Category'!D25)</f>
        <v>10000</v>
      </c>
      <c r="E40" s="78">
        <f>('Expenses by Category'!E25)</f>
        <v>10000</v>
      </c>
      <c r="F40" s="78">
        <f>('Expenses by Category'!F25)</f>
        <v>10000</v>
      </c>
      <c r="G40" s="78">
        <f>('Expenses by Category'!G25)</f>
        <v>10000</v>
      </c>
      <c r="H40" s="78">
        <f>('Expenses by Category'!H25)</f>
        <v>10000</v>
      </c>
      <c r="I40" s="78">
        <f>('Expenses by Category'!I25)</f>
        <v>10000</v>
      </c>
      <c r="J40" s="78">
        <f>('Expenses by Category'!J25)</f>
        <v>10000</v>
      </c>
      <c r="K40" s="78">
        <f>('Expenses by Category'!K25)</f>
        <v>10000</v>
      </c>
      <c r="L40" s="78">
        <f>('Expenses by Category'!L25)</f>
        <v>10000</v>
      </c>
      <c r="M40" s="78">
        <f>('Expenses by Category'!M25)</f>
        <v>10000</v>
      </c>
      <c r="N40" s="78">
        <f>('Expenses by Category'!N25)</f>
        <v>10000</v>
      </c>
      <c r="O40" s="78">
        <f>('Expenses by Category'!O25)</f>
        <v>10000</v>
      </c>
      <c r="P40" s="74">
        <f t="shared" si="5"/>
        <v>120000</v>
      </c>
      <c r="Q40" s="44">
        <f t="shared" si="6"/>
        <v>10000</v>
      </c>
      <c r="R40" s="79"/>
    </row>
    <row r="41" ht="19.5" customHeight="1">
      <c r="A41" s="6"/>
      <c r="B41" s="76">
        <v>32.0</v>
      </c>
      <c r="C41" s="77" t="str">
        <f>IFERROR(__xludf.DUMMYFUNCTION("""COMPUTED_VALUE"""),"Events")</f>
        <v>Events</v>
      </c>
      <c r="D41" s="78">
        <f>('Expenses by Category'!D32)</f>
        <v>0</v>
      </c>
      <c r="E41" s="78">
        <f>('Expenses by Category'!E32)</f>
        <v>0</v>
      </c>
      <c r="F41" s="78">
        <f>('Expenses by Category'!F32)</f>
        <v>0</v>
      </c>
      <c r="G41" s="78">
        <f>('Expenses by Category'!G32)</f>
        <v>12000</v>
      </c>
      <c r="H41" s="78">
        <f>('Expenses by Category'!H32)</f>
        <v>0</v>
      </c>
      <c r="I41" s="78">
        <f>('Expenses by Category'!I32)</f>
        <v>0</v>
      </c>
      <c r="J41" s="78">
        <f>('Expenses by Category'!J32)</f>
        <v>0</v>
      </c>
      <c r="K41" s="78">
        <f>('Expenses by Category'!K32)</f>
        <v>0</v>
      </c>
      <c r="L41" s="78">
        <f>('Expenses by Category'!L32)</f>
        <v>0</v>
      </c>
      <c r="M41" s="78">
        <f>('Expenses by Category'!M32)</f>
        <v>24000</v>
      </c>
      <c r="N41" s="78">
        <f>('Expenses by Category'!N32)</f>
        <v>0</v>
      </c>
      <c r="O41" s="78">
        <f>('Expenses by Category'!O32)</f>
        <v>0</v>
      </c>
      <c r="P41" s="74">
        <f t="shared" si="5"/>
        <v>36000</v>
      </c>
      <c r="Q41" s="44">
        <f t="shared" si="6"/>
        <v>18000</v>
      </c>
      <c r="R41" s="79"/>
    </row>
    <row r="42" ht="19.5" customHeight="1">
      <c r="A42" s="6"/>
      <c r="B42" s="76">
        <v>39.0</v>
      </c>
      <c r="C42" s="77" t="str">
        <f>IFERROR(__xludf.DUMMYFUNCTION("""COMPUTED_VALUE"""),"Sales Enablement")</f>
        <v>Sales Enablement</v>
      </c>
      <c r="D42" s="78">
        <f>('Expenses by Category'!D39)</f>
        <v>0</v>
      </c>
      <c r="E42" s="78">
        <f>('Expenses by Category'!E39)</f>
        <v>0</v>
      </c>
      <c r="F42" s="78">
        <f>('Expenses by Category'!F39)</f>
        <v>0</v>
      </c>
      <c r="G42" s="78">
        <f>('Expenses by Category'!G39)</f>
        <v>0</v>
      </c>
      <c r="H42" s="78">
        <f>('Expenses by Category'!H39)</f>
        <v>0</v>
      </c>
      <c r="I42" s="78">
        <f>('Expenses by Category'!I39)</f>
        <v>0</v>
      </c>
      <c r="J42" s="78">
        <f>('Expenses by Category'!J39)</f>
        <v>0</v>
      </c>
      <c r="K42" s="78">
        <f>('Expenses by Category'!K39)</f>
        <v>0</v>
      </c>
      <c r="L42" s="78">
        <f>('Expenses by Category'!L39)</f>
        <v>0</v>
      </c>
      <c r="M42" s="78">
        <f>('Expenses by Category'!M39)</f>
        <v>0</v>
      </c>
      <c r="N42" s="78">
        <f>('Expenses by Category'!N39)</f>
        <v>0</v>
      </c>
      <c r="O42" s="78">
        <f>('Expenses by Category'!O39)</f>
        <v>0</v>
      </c>
      <c r="P42" s="74">
        <f t="shared" si="5"/>
        <v>0</v>
      </c>
      <c r="Q42" s="44">
        <f t="shared" si="6"/>
        <v>0</v>
      </c>
      <c r="R42" s="79"/>
    </row>
    <row r="43" ht="19.5" customHeight="1">
      <c r="A43" s="6"/>
      <c r="B43" s="76">
        <v>44.0</v>
      </c>
      <c r="C43" s="77" t="str">
        <f>IFERROR(__xludf.DUMMYFUNCTION("""COMPUTED_VALUE"""),"Design  &amp; Print Materials")</f>
        <v>Design  &amp; Print Materials</v>
      </c>
      <c r="D43" s="78">
        <f>('Expenses by Category'!D44)</f>
        <v>0</v>
      </c>
      <c r="E43" s="78">
        <f>('Expenses by Category'!E44)</f>
        <v>0</v>
      </c>
      <c r="F43" s="78">
        <f>('Expenses by Category'!F44)</f>
        <v>0</v>
      </c>
      <c r="G43" s="78">
        <f>('Expenses by Category'!G44)</f>
        <v>500</v>
      </c>
      <c r="H43" s="78">
        <f>('Expenses by Category'!H44)</f>
        <v>0</v>
      </c>
      <c r="I43" s="78">
        <f>('Expenses by Category'!I44)</f>
        <v>0</v>
      </c>
      <c r="J43" s="78">
        <f>('Expenses by Category'!J44)</f>
        <v>0</v>
      </c>
      <c r="K43" s="78">
        <f>('Expenses by Category'!K44)</f>
        <v>0</v>
      </c>
      <c r="L43" s="78">
        <f>('Expenses by Category'!L44)</f>
        <v>0</v>
      </c>
      <c r="M43" s="78">
        <f>('Expenses by Category'!M44)</f>
        <v>500</v>
      </c>
      <c r="N43" s="78">
        <f>('Expenses by Category'!N44)</f>
        <v>0</v>
      </c>
      <c r="O43" s="78">
        <f>('Expenses by Category'!O44)</f>
        <v>0</v>
      </c>
      <c r="P43" s="74">
        <f t="shared" si="5"/>
        <v>1000</v>
      </c>
      <c r="Q43" s="44">
        <f t="shared" si="6"/>
        <v>500</v>
      </c>
      <c r="R43" s="79"/>
    </row>
    <row r="44" ht="19.5" customHeight="1">
      <c r="A44" s="6"/>
      <c r="B44" s="76">
        <v>49.0</v>
      </c>
      <c r="C44" s="77" t="str">
        <f>IFERROR(__xludf.DUMMYFUNCTION("""COMPUTED_VALUE"""),"Training &amp; Professional Development")</f>
        <v>Training &amp; Professional Development</v>
      </c>
      <c r="D44" s="78">
        <f>('Expenses by Category'!D49)</f>
        <v>0</v>
      </c>
      <c r="E44" s="78">
        <f>('Expenses by Category'!E49)</f>
        <v>0</v>
      </c>
      <c r="F44" s="78">
        <f>('Expenses by Category'!F49)</f>
        <v>0</v>
      </c>
      <c r="G44" s="78">
        <f>('Expenses by Category'!G49)</f>
        <v>0</v>
      </c>
      <c r="H44" s="78">
        <f>('Expenses by Category'!H49)</f>
        <v>0</v>
      </c>
      <c r="I44" s="78">
        <f>('Expenses by Category'!I49)</f>
        <v>0</v>
      </c>
      <c r="J44" s="78">
        <f>('Expenses by Category'!J49)</f>
        <v>0</v>
      </c>
      <c r="K44" s="78">
        <f>('Expenses by Category'!K49)</f>
        <v>0</v>
      </c>
      <c r="L44" s="78">
        <f>('Expenses by Category'!L49)</f>
        <v>0</v>
      </c>
      <c r="M44" s="78">
        <f>('Expenses by Category'!M49)</f>
        <v>2200</v>
      </c>
      <c r="N44" s="78">
        <f>('Expenses by Category'!N49)</f>
        <v>0</v>
      </c>
      <c r="O44" s="78">
        <f>('Expenses by Category'!O49)</f>
        <v>0</v>
      </c>
      <c r="P44" s="74">
        <f t="shared" si="5"/>
        <v>2200</v>
      </c>
      <c r="Q44" s="44">
        <f t="shared" si="6"/>
        <v>2200</v>
      </c>
      <c r="R44" s="79"/>
    </row>
    <row r="45" ht="19.5" customHeight="1">
      <c r="A45" s="6"/>
      <c r="B45" s="76">
        <v>56.0</v>
      </c>
      <c r="C45" s="77" t="str">
        <f>IFERROR(__xludf.DUMMYFUNCTION("""COMPUTED_VALUE"""),"Personnel")</f>
        <v>Personnel</v>
      </c>
      <c r="D45" s="78">
        <f>('Expenses by Category'!D56)</f>
        <v>17500</v>
      </c>
      <c r="E45" s="78">
        <f>('Expenses by Category'!E56)</f>
        <v>17500</v>
      </c>
      <c r="F45" s="78">
        <f>('Expenses by Category'!F56)</f>
        <v>17500</v>
      </c>
      <c r="G45" s="78">
        <f>('Expenses by Category'!G56)</f>
        <v>17500</v>
      </c>
      <c r="H45" s="78">
        <f>('Expenses by Category'!H56)</f>
        <v>17500</v>
      </c>
      <c r="I45" s="78">
        <f>('Expenses by Category'!I56)</f>
        <v>17500</v>
      </c>
      <c r="J45" s="78">
        <f>('Expenses by Category'!J56)</f>
        <v>17500</v>
      </c>
      <c r="K45" s="78">
        <f>('Expenses by Category'!K56)</f>
        <v>17500</v>
      </c>
      <c r="L45" s="78">
        <f>('Expenses by Category'!L56)</f>
        <v>17500</v>
      </c>
      <c r="M45" s="78">
        <f>('Expenses by Category'!M56)</f>
        <v>17500</v>
      </c>
      <c r="N45" s="78">
        <f>('Expenses by Category'!N56)</f>
        <v>17500</v>
      </c>
      <c r="O45" s="78">
        <f>('Expenses by Category'!O56)</f>
        <v>17500</v>
      </c>
      <c r="P45" s="74">
        <f t="shared" si="5"/>
        <v>210000</v>
      </c>
      <c r="Q45" s="44">
        <f t="shared" si="6"/>
        <v>17500</v>
      </c>
      <c r="R45" s="79"/>
    </row>
    <row r="46" ht="19.5" customHeight="1">
      <c r="A46" s="6"/>
      <c r="B46" s="76">
        <v>64.0</v>
      </c>
      <c r="C46" s="80" t="str">
        <f>IFERROR(__xludf.DUMMYFUNCTION("""COMPUTED_VALUE"""),"Travel")</f>
        <v>Travel</v>
      </c>
      <c r="D46" s="81">
        <f>('Expenses by Category'!D64)</f>
        <v>0</v>
      </c>
      <c r="E46" s="81">
        <f>('Expenses by Category'!E64)</f>
        <v>0</v>
      </c>
      <c r="F46" s="81">
        <f>('Expenses by Category'!F64)</f>
        <v>0</v>
      </c>
      <c r="G46" s="81">
        <f>('Expenses by Category'!G64)</f>
        <v>0</v>
      </c>
      <c r="H46" s="81">
        <f>('Expenses by Category'!H64)</f>
        <v>0</v>
      </c>
      <c r="I46" s="81">
        <f>('Expenses by Category'!I64)</f>
        <v>0</v>
      </c>
      <c r="J46" s="81">
        <f>('Expenses by Category'!J64)</f>
        <v>0</v>
      </c>
      <c r="K46" s="81">
        <f>('Expenses by Category'!K64)</f>
        <v>0</v>
      </c>
      <c r="L46" s="81">
        <f>('Expenses by Category'!L64)</f>
        <v>0</v>
      </c>
      <c r="M46" s="81">
        <f>('Expenses by Category'!M64)</f>
        <v>3300</v>
      </c>
      <c r="N46" s="81">
        <f>('Expenses by Category'!N64)</f>
        <v>0</v>
      </c>
      <c r="O46" s="81">
        <f>('Expenses by Category'!O64)</f>
        <v>0</v>
      </c>
      <c r="P46" s="52">
        <f t="shared" si="5"/>
        <v>3300</v>
      </c>
      <c r="Q46" s="52">
        <f t="shared" si="6"/>
        <v>3300</v>
      </c>
      <c r="R46" s="79"/>
    </row>
    <row r="47" ht="19.5" customHeight="1">
      <c r="A47" s="6"/>
      <c r="B47" s="76">
        <v>74.0</v>
      </c>
      <c r="C47" s="82" t="str">
        <f>IFERROR(__xludf.DUMMYFUNCTION("""COMPUTED_VALUE"""),"Other")</f>
        <v>Other</v>
      </c>
      <c r="D47" s="83">
        <f>('Expenses by Category'!D74)</f>
        <v>0</v>
      </c>
      <c r="E47" s="83">
        <f>('Expenses by Category'!E74)</f>
        <v>0</v>
      </c>
      <c r="F47" s="83">
        <f>('Expenses by Category'!F74)</f>
        <v>0</v>
      </c>
      <c r="G47" s="83">
        <f>('Expenses by Category'!G74)</f>
        <v>0</v>
      </c>
      <c r="H47" s="83">
        <f>('Expenses by Category'!H74)</f>
        <v>0</v>
      </c>
      <c r="I47" s="83">
        <f>('Expenses by Category'!I74)</f>
        <v>0</v>
      </c>
      <c r="J47" s="83">
        <f>('Expenses by Category'!J74)</f>
        <v>0</v>
      </c>
      <c r="K47" s="83">
        <f>('Expenses by Category'!K74)</f>
        <v>0</v>
      </c>
      <c r="L47" s="83">
        <f>('Expenses by Category'!L74)</f>
        <v>0</v>
      </c>
      <c r="M47" s="83">
        <f>('Expenses by Category'!M74)</f>
        <v>0</v>
      </c>
      <c r="N47" s="83">
        <f>('Expenses by Category'!N74)</f>
        <v>0</v>
      </c>
      <c r="O47" s="83">
        <f>('Expenses by Category'!O74)</f>
        <v>0</v>
      </c>
      <c r="P47" s="56">
        <f t="shared" si="5"/>
        <v>0</v>
      </c>
      <c r="Q47" s="56">
        <f t="shared" si="6"/>
        <v>0</v>
      </c>
      <c r="R47" s="79"/>
    </row>
    <row r="48" ht="19.5" customHeight="1">
      <c r="A48" s="6"/>
      <c r="B48" s="76"/>
      <c r="C48" s="80"/>
      <c r="D48" s="81" t="str">
        <f t="shared" ref="D48:D70" si="7">if(not(isblank(B48)), indirect("Expenses!D"&amp;B48&amp;":Q"&amp;B48),"")</f>
        <v/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4"/>
      <c r="Q48" s="84"/>
      <c r="R48" s="79"/>
    </row>
    <row r="49" ht="19.5" customHeight="1">
      <c r="A49" s="6"/>
      <c r="B49" s="76"/>
      <c r="C49" s="85"/>
      <c r="D49" s="58" t="str">
        <f t="shared" si="7"/>
        <v/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9"/>
      <c r="Q49" s="59"/>
      <c r="R49" s="86"/>
    </row>
    <row r="50" ht="19.5" customHeight="1">
      <c r="A50" s="6"/>
      <c r="B50" s="7"/>
      <c r="C50" s="13"/>
      <c r="D50" s="61" t="str">
        <f t="shared" si="7"/>
        <v/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8"/>
      <c r="Q50" s="88"/>
      <c r="R50" s="89"/>
    </row>
    <row r="51" ht="19.5" customHeight="1">
      <c r="A51" s="6"/>
      <c r="B51" s="7"/>
      <c r="C51" s="90"/>
      <c r="D51" s="61" t="str">
        <f t="shared" si="7"/>
        <v/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8"/>
      <c r="Q51" s="88"/>
      <c r="R51" s="13"/>
    </row>
    <row r="52" ht="19.5" customHeight="1">
      <c r="A52" s="6"/>
      <c r="B52" s="7"/>
      <c r="C52" s="90"/>
      <c r="D52" s="61" t="str">
        <f t="shared" si="7"/>
        <v/>
      </c>
      <c r="E52" s="91"/>
      <c r="F52" s="92"/>
      <c r="G52" s="92"/>
      <c r="H52" s="93"/>
      <c r="I52" s="92"/>
      <c r="J52" s="92"/>
      <c r="K52" s="92"/>
      <c r="L52" s="92"/>
      <c r="M52" s="92"/>
      <c r="N52" s="92"/>
      <c r="O52" s="92"/>
      <c r="P52" s="94"/>
      <c r="Q52" s="94"/>
      <c r="R52" s="13"/>
    </row>
    <row r="53" ht="19.5" customHeight="1">
      <c r="A53" s="6"/>
      <c r="B53" s="7"/>
      <c r="C53" s="90"/>
      <c r="D53" s="61" t="str">
        <f t="shared" si="7"/>
        <v/>
      </c>
      <c r="E53" s="91"/>
      <c r="F53" s="92"/>
      <c r="G53" s="92"/>
      <c r="H53" s="93"/>
      <c r="I53" s="92"/>
      <c r="J53" s="92"/>
      <c r="K53" s="92"/>
      <c r="L53" s="92"/>
      <c r="M53" s="92"/>
      <c r="N53" s="92"/>
      <c r="O53" s="92"/>
      <c r="P53" s="94"/>
      <c r="Q53" s="94"/>
      <c r="R53" s="13"/>
    </row>
    <row r="54" ht="19.5" customHeight="1">
      <c r="A54" s="6"/>
      <c r="B54" s="7"/>
      <c r="C54" s="90"/>
      <c r="D54" s="61" t="str">
        <f t="shared" si="7"/>
        <v/>
      </c>
      <c r="E54" s="91"/>
      <c r="F54" s="92"/>
      <c r="G54" s="92"/>
      <c r="H54" s="93"/>
      <c r="I54" s="92"/>
      <c r="J54" s="92"/>
      <c r="K54" s="92"/>
      <c r="L54" s="92"/>
      <c r="M54" s="92"/>
      <c r="N54" s="92"/>
      <c r="O54" s="92"/>
      <c r="P54" s="94"/>
      <c r="Q54" s="94"/>
      <c r="R54" s="13"/>
    </row>
    <row r="55" ht="19.5" customHeight="1">
      <c r="A55" s="6"/>
      <c r="B55" s="7"/>
      <c r="C55" s="90"/>
      <c r="D55" s="61" t="str">
        <f t="shared" si="7"/>
        <v/>
      </c>
      <c r="E55" s="91"/>
      <c r="F55" s="92"/>
      <c r="G55" s="92"/>
      <c r="H55" s="93"/>
      <c r="I55" s="92"/>
      <c r="J55" s="92"/>
      <c r="K55" s="92"/>
      <c r="L55" s="92"/>
      <c r="M55" s="92"/>
      <c r="N55" s="92"/>
      <c r="O55" s="92"/>
      <c r="P55" s="94"/>
      <c r="Q55" s="94"/>
      <c r="R55" s="13"/>
    </row>
    <row r="56" ht="19.5" customHeight="1">
      <c r="A56" s="6"/>
      <c r="B56" s="7"/>
      <c r="C56" s="13"/>
      <c r="D56" s="61" t="str">
        <f t="shared" si="7"/>
        <v/>
      </c>
      <c r="E56" s="92"/>
      <c r="F56" s="92"/>
      <c r="G56" s="92"/>
      <c r="H56" s="93"/>
      <c r="I56" s="92"/>
      <c r="J56" s="92"/>
      <c r="K56" s="92"/>
      <c r="L56" s="92"/>
      <c r="M56" s="92"/>
      <c r="N56" s="92"/>
      <c r="O56" s="92"/>
      <c r="P56" s="94"/>
      <c r="Q56" s="94"/>
      <c r="R56" s="13"/>
    </row>
    <row r="57" ht="19.5" customHeight="1">
      <c r="A57" s="6"/>
      <c r="B57" s="7"/>
      <c r="C57" s="13"/>
      <c r="D57" s="61" t="str">
        <f t="shared" si="7"/>
        <v/>
      </c>
      <c r="E57" s="92"/>
      <c r="F57" s="92"/>
      <c r="G57" s="92"/>
      <c r="H57" s="93"/>
      <c r="I57" s="92"/>
      <c r="J57" s="92"/>
      <c r="K57" s="92"/>
      <c r="L57" s="92"/>
      <c r="M57" s="92"/>
      <c r="N57" s="92"/>
      <c r="O57" s="92"/>
      <c r="P57" s="94"/>
      <c r="Q57" s="94"/>
      <c r="R57" s="13"/>
    </row>
    <row r="58" ht="19.5" customHeight="1">
      <c r="A58" s="6"/>
      <c r="B58" s="7"/>
      <c r="C58" s="13"/>
      <c r="D58" s="61" t="str">
        <f t="shared" si="7"/>
        <v/>
      </c>
      <c r="E58" s="92"/>
      <c r="F58" s="92"/>
      <c r="G58" s="92"/>
      <c r="H58" s="93"/>
      <c r="I58" s="92"/>
      <c r="J58" s="92"/>
      <c r="K58" s="92"/>
      <c r="L58" s="92"/>
      <c r="M58" s="92"/>
      <c r="N58" s="92"/>
      <c r="O58" s="92"/>
      <c r="P58" s="94"/>
      <c r="Q58" s="94"/>
      <c r="R58" s="13"/>
    </row>
    <row r="59" ht="19.5" customHeight="1">
      <c r="A59" s="6"/>
      <c r="B59" s="7"/>
      <c r="C59" s="13"/>
      <c r="D59" s="61" t="str">
        <f t="shared" si="7"/>
        <v/>
      </c>
      <c r="E59" s="92"/>
      <c r="F59" s="92"/>
      <c r="G59" s="92"/>
      <c r="H59" s="93"/>
      <c r="I59" s="92"/>
      <c r="J59" s="92"/>
      <c r="K59" s="92"/>
      <c r="L59" s="92"/>
      <c r="M59" s="92"/>
      <c r="N59" s="92"/>
      <c r="O59" s="92"/>
      <c r="P59" s="94"/>
      <c r="Q59" s="94"/>
      <c r="R59" s="13"/>
    </row>
    <row r="60" ht="19.5" customHeight="1">
      <c r="A60" s="6"/>
      <c r="B60" s="7"/>
      <c r="C60" s="13"/>
      <c r="D60" s="61" t="str">
        <f t="shared" si="7"/>
        <v/>
      </c>
      <c r="E60" s="92"/>
      <c r="F60" s="92"/>
      <c r="G60" s="92"/>
      <c r="H60" s="93"/>
      <c r="I60" s="92"/>
      <c r="J60" s="92"/>
      <c r="K60" s="92"/>
      <c r="L60" s="92"/>
      <c r="M60" s="92"/>
      <c r="N60" s="92"/>
      <c r="O60" s="92"/>
      <c r="P60" s="94"/>
      <c r="Q60" s="94"/>
      <c r="R60" s="95"/>
    </row>
    <row r="61" ht="19.5" customHeight="1">
      <c r="A61" s="6"/>
      <c r="B61" s="7"/>
      <c r="C61" s="13"/>
      <c r="D61" s="61" t="str">
        <f t="shared" si="7"/>
        <v/>
      </c>
      <c r="E61" s="92"/>
      <c r="F61" s="92"/>
      <c r="G61" s="92"/>
      <c r="H61" s="93"/>
      <c r="I61" s="92"/>
      <c r="J61" s="92"/>
      <c r="K61" s="92"/>
      <c r="L61" s="92"/>
      <c r="M61" s="92"/>
      <c r="N61" s="92"/>
      <c r="O61" s="92"/>
      <c r="P61" s="94"/>
      <c r="Q61" s="94"/>
      <c r="R61" s="13"/>
    </row>
    <row r="62" ht="19.5" customHeight="1">
      <c r="A62" s="6"/>
      <c r="B62" s="7"/>
      <c r="C62" s="13"/>
      <c r="D62" s="61" t="str">
        <f t="shared" si="7"/>
        <v/>
      </c>
      <c r="E62" s="92"/>
      <c r="F62" s="92"/>
      <c r="G62" s="92"/>
      <c r="H62" s="93"/>
      <c r="I62" s="92"/>
      <c r="J62" s="92"/>
      <c r="K62" s="92"/>
      <c r="L62" s="92"/>
      <c r="M62" s="92"/>
      <c r="N62" s="92"/>
      <c r="O62" s="92"/>
      <c r="P62" s="94"/>
      <c r="Q62" s="94"/>
      <c r="R62" s="13"/>
    </row>
    <row r="63" ht="19.5" customHeight="1">
      <c r="A63" s="6"/>
      <c r="B63" s="7"/>
      <c r="C63" s="13"/>
      <c r="D63" s="61" t="str">
        <f t="shared" si="7"/>
        <v/>
      </c>
      <c r="E63" s="92"/>
      <c r="F63" s="92"/>
      <c r="G63" s="92"/>
      <c r="H63" s="93"/>
      <c r="I63" s="92"/>
      <c r="J63" s="92"/>
      <c r="K63" s="92"/>
      <c r="L63" s="92"/>
      <c r="M63" s="92"/>
      <c r="N63" s="92"/>
      <c r="O63" s="92"/>
      <c r="P63" s="94"/>
      <c r="Q63" s="94"/>
      <c r="R63" s="13"/>
    </row>
    <row r="64" ht="19.5" customHeight="1">
      <c r="A64" s="6"/>
      <c r="B64" s="7"/>
      <c r="C64" s="13"/>
      <c r="D64" s="61" t="str">
        <f t="shared" si="7"/>
        <v/>
      </c>
      <c r="E64" s="92"/>
      <c r="F64" s="92"/>
      <c r="G64" s="92"/>
      <c r="H64" s="93"/>
      <c r="I64" s="92"/>
      <c r="J64" s="92"/>
      <c r="K64" s="92"/>
      <c r="L64" s="92"/>
      <c r="M64" s="92"/>
      <c r="N64" s="92"/>
      <c r="O64" s="92"/>
      <c r="P64" s="94"/>
      <c r="Q64" s="94"/>
      <c r="R64" s="13"/>
    </row>
    <row r="65" ht="19.5" customHeight="1">
      <c r="A65" s="6"/>
      <c r="B65" s="7"/>
      <c r="C65" s="13"/>
      <c r="D65" s="61" t="str">
        <f t="shared" si="7"/>
        <v/>
      </c>
      <c r="E65" s="92"/>
      <c r="F65" s="92"/>
      <c r="G65" s="92"/>
      <c r="H65" s="93"/>
      <c r="I65" s="92"/>
      <c r="J65" s="92"/>
      <c r="K65" s="92"/>
      <c r="L65" s="92"/>
      <c r="M65" s="92"/>
      <c r="N65" s="92"/>
      <c r="O65" s="92"/>
      <c r="P65" s="94"/>
      <c r="Q65" s="94"/>
      <c r="R65" s="13"/>
    </row>
    <row r="66" ht="19.5" customHeight="1">
      <c r="A66" s="6"/>
      <c r="B66" s="7"/>
      <c r="C66" s="13"/>
      <c r="D66" s="61" t="str">
        <f t="shared" si="7"/>
        <v/>
      </c>
      <c r="E66" s="92"/>
      <c r="F66" s="92"/>
      <c r="G66" s="92"/>
      <c r="H66" s="93"/>
      <c r="I66" s="92"/>
      <c r="J66" s="92"/>
      <c r="K66" s="92"/>
      <c r="L66" s="92"/>
      <c r="M66" s="92"/>
      <c r="N66" s="92"/>
      <c r="O66" s="92"/>
      <c r="P66" s="94"/>
      <c r="Q66" s="94"/>
      <c r="R66" s="13"/>
    </row>
    <row r="67" ht="19.5" customHeight="1">
      <c r="A67" s="6"/>
      <c r="B67" s="7"/>
      <c r="C67" s="13"/>
      <c r="D67" s="61" t="str">
        <f t="shared" si="7"/>
        <v/>
      </c>
      <c r="E67" s="92"/>
      <c r="F67" s="92"/>
      <c r="G67" s="92"/>
      <c r="H67" s="93"/>
      <c r="I67" s="92"/>
      <c r="J67" s="92"/>
      <c r="K67" s="92"/>
      <c r="L67" s="92"/>
      <c r="M67" s="92"/>
      <c r="N67" s="92"/>
      <c r="O67" s="92"/>
      <c r="P67" s="94"/>
      <c r="Q67" s="94"/>
      <c r="R67" s="13"/>
    </row>
    <row r="68" ht="19.5" customHeight="1">
      <c r="A68" s="6"/>
      <c r="B68" s="7"/>
      <c r="C68" s="13"/>
      <c r="D68" s="61" t="str">
        <f t="shared" si="7"/>
        <v/>
      </c>
      <c r="E68" s="92"/>
      <c r="F68" s="92"/>
      <c r="G68" s="92"/>
      <c r="H68" s="93"/>
      <c r="I68" s="92"/>
      <c r="J68" s="92"/>
      <c r="K68" s="92"/>
      <c r="L68" s="92"/>
      <c r="M68" s="92"/>
      <c r="N68" s="92"/>
      <c r="O68" s="92"/>
      <c r="P68" s="94"/>
      <c r="Q68" s="94"/>
      <c r="R68" s="13"/>
    </row>
    <row r="69" ht="19.5" customHeight="1">
      <c r="A69" s="6"/>
      <c r="B69" s="7"/>
      <c r="C69" s="13"/>
      <c r="D69" s="61" t="str">
        <f t="shared" si="7"/>
        <v/>
      </c>
      <c r="E69" s="92"/>
      <c r="F69" s="92"/>
      <c r="G69" s="92"/>
      <c r="H69" s="93"/>
      <c r="I69" s="92"/>
      <c r="J69" s="92"/>
      <c r="K69" s="92"/>
      <c r="L69" s="92"/>
      <c r="M69" s="92"/>
      <c r="N69" s="92"/>
      <c r="O69" s="92"/>
      <c r="P69" s="94"/>
      <c r="Q69" s="94"/>
      <c r="R69" s="13"/>
    </row>
    <row r="70" ht="19.5" customHeight="1">
      <c r="A70" s="6"/>
      <c r="B70" s="7"/>
      <c r="C70" s="13"/>
      <c r="D70" s="61" t="str">
        <f t="shared" si="7"/>
        <v/>
      </c>
      <c r="E70" s="92"/>
      <c r="F70" s="92"/>
      <c r="G70" s="92"/>
      <c r="H70" s="93"/>
      <c r="I70" s="92"/>
      <c r="J70" s="92"/>
      <c r="K70" s="92"/>
      <c r="L70" s="92"/>
      <c r="M70" s="92"/>
      <c r="N70" s="92"/>
      <c r="O70" s="92"/>
      <c r="P70" s="94"/>
      <c r="Q70" s="94"/>
      <c r="R70" s="13"/>
    </row>
  </sheetData>
  <mergeCells count="2">
    <mergeCell ref="A1:R1"/>
    <mergeCell ref="K4:M4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1.63"/>
    <col customWidth="1" min="2" max="2" width="2.0"/>
    <col customWidth="1" min="3" max="3" width="28.38"/>
    <col customWidth="1" min="4" max="15" width="7.63"/>
    <col customWidth="1" min="16" max="16" width="11.13"/>
    <col customWidth="1" min="17" max="17" width="8.13"/>
    <col customWidth="1" min="18" max="18" width="8.88"/>
  </cols>
  <sheetData>
    <row r="1" ht="6.0" customHeight="1">
      <c r="A1" s="96"/>
      <c r="B1" s="96"/>
      <c r="C1" s="97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100"/>
      <c r="R1" s="100"/>
    </row>
    <row r="2" ht="38.25" customHeight="1">
      <c r="A2" s="101"/>
      <c r="B2" s="101"/>
      <c r="C2" s="102" t="s">
        <v>24</v>
      </c>
      <c r="D2" s="103" t="s">
        <v>6</v>
      </c>
      <c r="E2" s="103" t="s">
        <v>7</v>
      </c>
      <c r="F2" s="103" t="s">
        <v>8</v>
      </c>
      <c r="G2" s="103" t="s">
        <v>9</v>
      </c>
      <c r="H2" s="103" t="s">
        <v>10</v>
      </c>
      <c r="I2" s="103" t="s">
        <v>11</v>
      </c>
      <c r="J2" s="103" t="s">
        <v>12</v>
      </c>
      <c r="K2" s="103" t="s">
        <v>13</v>
      </c>
      <c r="L2" s="103" t="s">
        <v>14</v>
      </c>
      <c r="M2" s="103" t="s">
        <v>15</v>
      </c>
      <c r="N2" s="103" t="s">
        <v>16</v>
      </c>
      <c r="O2" s="103" t="s">
        <v>17</v>
      </c>
      <c r="P2" s="104" t="s">
        <v>18</v>
      </c>
      <c r="Q2" s="105" t="s">
        <v>19</v>
      </c>
      <c r="R2" s="105"/>
    </row>
    <row r="3" ht="24.0" customHeight="1">
      <c r="A3" s="106" t="s">
        <v>26</v>
      </c>
      <c r="B3" s="107"/>
      <c r="C3" s="108" t="s">
        <v>27</v>
      </c>
      <c r="D3" s="109">
        <f t="shared" ref="D3:O3" si="1">sum(D4:D13)</f>
        <v>3000</v>
      </c>
      <c r="E3" s="109">
        <f t="shared" si="1"/>
        <v>3000</v>
      </c>
      <c r="F3" s="109">
        <f t="shared" si="1"/>
        <v>3000</v>
      </c>
      <c r="G3" s="109">
        <f t="shared" si="1"/>
        <v>3000</v>
      </c>
      <c r="H3" s="109">
        <f t="shared" si="1"/>
        <v>3000</v>
      </c>
      <c r="I3" s="109">
        <f t="shared" si="1"/>
        <v>3000</v>
      </c>
      <c r="J3" s="109">
        <f t="shared" si="1"/>
        <v>3000</v>
      </c>
      <c r="K3" s="109">
        <f t="shared" si="1"/>
        <v>3000</v>
      </c>
      <c r="L3" s="109">
        <f t="shared" si="1"/>
        <v>3000</v>
      </c>
      <c r="M3" s="109">
        <f t="shared" si="1"/>
        <v>3000</v>
      </c>
      <c r="N3" s="109">
        <f t="shared" si="1"/>
        <v>3000</v>
      </c>
      <c r="O3" s="109">
        <f t="shared" si="1"/>
        <v>3000</v>
      </c>
      <c r="P3" s="110">
        <f t="shared" ref="P3:P11" si="2">sum(D3:O3)</f>
        <v>36000</v>
      </c>
      <c r="Q3" s="110">
        <f>iferror(average(D3:O3))</f>
        <v>3000</v>
      </c>
      <c r="R3" s="111"/>
    </row>
    <row r="4" ht="19.5" customHeight="1">
      <c r="A4" s="112"/>
      <c r="B4" s="113"/>
      <c r="C4" s="114" t="s">
        <v>28</v>
      </c>
      <c r="D4" s="115">
        <v>1100.0</v>
      </c>
      <c r="E4" s="115">
        <v>1100.0</v>
      </c>
      <c r="F4" s="115">
        <v>1100.0</v>
      </c>
      <c r="G4" s="115">
        <v>1100.0</v>
      </c>
      <c r="H4" s="115">
        <v>1100.0</v>
      </c>
      <c r="I4" s="115">
        <v>1100.0</v>
      </c>
      <c r="J4" s="115">
        <v>1100.0</v>
      </c>
      <c r="K4" s="115">
        <v>1100.0</v>
      </c>
      <c r="L4" s="115">
        <v>1100.0</v>
      </c>
      <c r="M4" s="115">
        <v>1100.0</v>
      </c>
      <c r="N4" s="115">
        <v>1100.0</v>
      </c>
      <c r="O4" s="115">
        <v>1100.0</v>
      </c>
      <c r="P4" s="116">
        <f t="shared" si="2"/>
        <v>13200</v>
      </c>
      <c r="Q4" s="116">
        <f t="shared" ref="Q4:Q11" si="3">iferror(average(D4:O4),0)</f>
        <v>1100</v>
      </c>
      <c r="R4" s="117"/>
    </row>
    <row r="5" ht="19.5" customHeight="1">
      <c r="A5" s="118"/>
      <c r="B5" s="119"/>
      <c r="C5" s="114" t="s">
        <v>29</v>
      </c>
      <c r="D5" s="115">
        <v>400.0</v>
      </c>
      <c r="E5" s="115">
        <v>400.0</v>
      </c>
      <c r="F5" s="115">
        <v>400.0</v>
      </c>
      <c r="G5" s="115">
        <v>400.0</v>
      </c>
      <c r="H5" s="115">
        <v>400.0</v>
      </c>
      <c r="I5" s="115">
        <v>400.0</v>
      </c>
      <c r="J5" s="115">
        <v>400.0</v>
      </c>
      <c r="K5" s="115">
        <v>400.0</v>
      </c>
      <c r="L5" s="115">
        <v>400.0</v>
      </c>
      <c r="M5" s="115">
        <v>400.0</v>
      </c>
      <c r="N5" s="115">
        <v>400.0</v>
      </c>
      <c r="O5" s="115">
        <v>400.0</v>
      </c>
      <c r="P5" s="116">
        <f t="shared" si="2"/>
        <v>4800</v>
      </c>
      <c r="Q5" s="116">
        <f t="shared" si="3"/>
        <v>400</v>
      </c>
      <c r="R5" s="117"/>
    </row>
    <row r="6" ht="19.5" customHeight="1">
      <c r="A6" s="118"/>
      <c r="B6" s="119"/>
      <c r="C6" s="114" t="s">
        <v>30</v>
      </c>
      <c r="D6" s="115">
        <v>0.0</v>
      </c>
      <c r="E6" s="115">
        <v>0.0</v>
      </c>
      <c r="F6" s="115">
        <v>0.0</v>
      </c>
      <c r="G6" s="115">
        <v>0.0</v>
      </c>
      <c r="H6" s="115">
        <v>0.0</v>
      </c>
      <c r="I6" s="115">
        <v>0.0</v>
      </c>
      <c r="J6" s="115">
        <v>0.0</v>
      </c>
      <c r="K6" s="115">
        <v>0.0</v>
      </c>
      <c r="L6" s="115">
        <v>0.0</v>
      </c>
      <c r="M6" s="115">
        <v>0.0</v>
      </c>
      <c r="N6" s="115">
        <v>0.0</v>
      </c>
      <c r="O6" s="115">
        <v>0.0</v>
      </c>
      <c r="P6" s="116">
        <f t="shared" si="2"/>
        <v>0</v>
      </c>
      <c r="Q6" s="116">
        <f t="shared" si="3"/>
        <v>0</v>
      </c>
      <c r="R6" s="117"/>
    </row>
    <row r="7" ht="19.5" customHeight="1">
      <c r="A7" s="118"/>
      <c r="B7" s="119"/>
      <c r="C7" s="114" t="s">
        <v>31</v>
      </c>
      <c r="D7" s="115">
        <v>900.0</v>
      </c>
      <c r="E7" s="115">
        <v>900.0</v>
      </c>
      <c r="F7" s="115">
        <v>900.0</v>
      </c>
      <c r="G7" s="115">
        <v>900.0</v>
      </c>
      <c r="H7" s="115">
        <v>900.0</v>
      </c>
      <c r="I7" s="115">
        <v>900.0</v>
      </c>
      <c r="J7" s="115">
        <v>900.0</v>
      </c>
      <c r="K7" s="115">
        <v>900.0</v>
      </c>
      <c r="L7" s="115">
        <v>900.0</v>
      </c>
      <c r="M7" s="115">
        <v>900.0</v>
      </c>
      <c r="N7" s="115">
        <v>900.0</v>
      </c>
      <c r="O7" s="115">
        <v>900.0</v>
      </c>
      <c r="P7" s="116">
        <f t="shared" si="2"/>
        <v>10800</v>
      </c>
      <c r="Q7" s="116">
        <f t="shared" si="3"/>
        <v>900</v>
      </c>
      <c r="R7" s="117"/>
    </row>
    <row r="8" ht="19.5" customHeight="1">
      <c r="A8" s="118"/>
      <c r="B8" s="119"/>
      <c r="C8" s="114" t="s">
        <v>32</v>
      </c>
      <c r="D8" s="115">
        <v>300.0</v>
      </c>
      <c r="E8" s="115">
        <v>300.0</v>
      </c>
      <c r="F8" s="115">
        <v>300.0</v>
      </c>
      <c r="G8" s="115">
        <v>300.0</v>
      </c>
      <c r="H8" s="115">
        <v>300.0</v>
      </c>
      <c r="I8" s="115">
        <v>300.0</v>
      </c>
      <c r="J8" s="115">
        <v>300.0</v>
      </c>
      <c r="K8" s="115">
        <v>300.0</v>
      </c>
      <c r="L8" s="115">
        <v>300.0</v>
      </c>
      <c r="M8" s="115">
        <v>300.0</v>
      </c>
      <c r="N8" s="115">
        <v>300.0</v>
      </c>
      <c r="O8" s="115">
        <v>300.0</v>
      </c>
      <c r="P8" s="116">
        <f t="shared" si="2"/>
        <v>3600</v>
      </c>
      <c r="Q8" s="116">
        <f t="shared" si="3"/>
        <v>300</v>
      </c>
      <c r="R8" s="117"/>
    </row>
    <row r="9" ht="19.5" customHeight="1">
      <c r="A9" s="118"/>
      <c r="B9" s="119"/>
      <c r="C9" s="114" t="s">
        <v>33</v>
      </c>
      <c r="D9" s="115">
        <v>0.0</v>
      </c>
      <c r="E9" s="115">
        <v>0.0</v>
      </c>
      <c r="F9" s="115">
        <v>0.0</v>
      </c>
      <c r="G9" s="115">
        <v>0.0</v>
      </c>
      <c r="H9" s="115">
        <v>0.0</v>
      </c>
      <c r="I9" s="115">
        <v>0.0</v>
      </c>
      <c r="J9" s="115">
        <v>0.0</v>
      </c>
      <c r="K9" s="115">
        <v>0.0</v>
      </c>
      <c r="L9" s="115">
        <v>0.0</v>
      </c>
      <c r="M9" s="115">
        <v>0.0</v>
      </c>
      <c r="N9" s="115">
        <v>0.0</v>
      </c>
      <c r="O9" s="115">
        <v>0.0</v>
      </c>
      <c r="P9" s="116">
        <f t="shared" si="2"/>
        <v>0</v>
      </c>
      <c r="Q9" s="116">
        <f t="shared" si="3"/>
        <v>0</v>
      </c>
      <c r="R9" s="117"/>
    </row>
    <row r="10" ht="19.5" customHeight="1">
      <c r="A10" s="118"/>
      <c r="B10" s="119"/>
      <c r="C10" s="114" t="s">
        <v>34</v>
      </c>
      <c r="D10" s="115">
        <v>300.0</v>
      </c>
      <c r="E10" s="115">
        <v>300.0</v>
      </c>
      <c r="F10" s="115">
        <v>300.0</v>
      </c>
      <c r="G10" s="115">
        <v>300.0</v>
      </c>
      <c r="H10" s="115">
        <v>300.0</v>
      </c>
      <c r="I10" s="115">
        <v>300.0</v>
      </c>
      <c r="J10" s="115">
        <v>300.0</v>
      </c>
      <c r="K10" s="115">
        <v>300.0</v>
      </c>
      <c r="L10" s="115">
        <v>300.0</v>
      </c>
      <c r="M10" s="115">
        <v>300.0</v>
      </c>
      <c r="N10" s="115">
        <v>300.0</v>
      </c>
      <c r="O10" s="115">
        <v>300.0</v>
      </c>
      <c r="P10" s="116">
        <f t="shared" si="2"/>
        <v>3600</v>
      </c>
      <c r="Q10" s="116">
        <f t="shared" si="3"/>
        <v>300</v>
      </c>
      <c r="R10" s="117"/>
    </row>
    <row r="11" ht="19.5" customHeight="1">
      <c r="A11" s="118"/>
      <c r="B11" s="119"/>
      <c r="C11" s="114" t="s">
        <v>35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>
        <f t="shared" si="2"/>
        <v>0</v>
      </c>
      <c r="Q11" s="116">
        <f t="shared" si="3"/>
        <v>0</v>
      </c>
      <c r="R11" s="117"/>
    </row>
    <row r="12" ht="19.5" customHeight="1">
      <c r="A12" s="118"/>
      <c r="B12" s="119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6"/>
      <c r="Q12" s="116"/>
      <c r="R12" s="117"/>
    </row>
    <row r="13" ht="19.5" hidden="1" customHeight="1">
      <c r="A13" s="118"/>
      <c r="B13" s="119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20"/>
      <c r="Q13" s="120"/>
      <c r="R13" s="117"/>
    </row>
    <row r="14" ht="24.0" customHeight="1">
      <c r="A14" s="106" t="s">
        <v>36</v>
      </c>
      <c r="B14" s="107"/>
      <c r="C14" s="108" t="s">
        <v>27</v>
      </c>
      <c r="D14" s="109">
        <f t="shared" ref="D14:O14" si="4">sum(D15:D24)</f>
        <v>2000</v>
      </c>
      <c r="E14" s="109">
        <f t="shared" si="4"/>
        <v>2000</v>
      </c>
      <c r="F14" s="109">
        <f t="shared" si="4"/>
        <v>2000</v>
      </c>
      <c r="G14" s="109">
        <f t="shared" si="4"/>
        <v>2000</v>
      </c>
      <c r="H14" s="109">
        <f t="shared" si="4"/>
        <v>2000</v>
      </c>
      <c r="I14" s="109">
        <f t="shared" si="4"/>
        <v>2000</v>
      </c>
      <c r="J14" s="109">
        <f t="shared" si="4"/>
        <v>2000</v>
      </c>
      <c r="K14" s="109">
        <f t="shared" si="4"/>
        <v>2000</v>
      </c>
      <c r="L14" s="109">
        <f t="shared" si="4"/>
        <v>2000</v>
      </c>
      <c r="M14" s="109">
        <f t="shared" si="4"/>
        <v>2000</v>
      </c>
      <c r="N14" s="109">
        <f t="shared" si="4"/>
        <v>2000</v>
      </c>
      <c r="O14" s="109">
        <f t="shared" si="4"/>
        <v>2000</v>
      </c>
      <c r="P14" s="110">
        <f t="shared" ref="P14:P22" si="5">sum(D14:O14)</f>
        <v>24000</v>
      </c>
      <c r="Q14" s="110">
        <f>iferror(average(D14:O14))</f>
        <v>2000</v>
      </c>
      <c r="R14" s="111"/>
    </row>
    <row r="15" ht="19.5" customHeight="1">
      <c r="A15" s="112"/>
      <c r="B15" s="113"/>
      <c r="C15" s="114" t="s">
        <v>37</v>
      </c>
      <c r="D15" s="115">
        <v>750.0</v>
      </c>
      <c r="E15" s="115">
        <v>750.0</v>
      </c>
      <c r="F15" s="115">
        <v>750.0</v>
      </c>
      <c r="G15" s="115">
        <v>750.0</v>
      </c>
      <c r="H15" s="115">
        <v>750.0</v>
      </c>
      <c r="I15" s="115">
        <v>750.0</v>
      </c>
      <c r="J15" s="115">
        <v>750.0</v>
      </c>
      <c r="K15" s="115">
        <v>750.0</v>
      </c>
      <c r="L15" s="115">
        <v>750.0</v>
      </c>
      <c r="M15" s="115">
        <v>750.0</v>
      </c>
      <c r="N15" s="115">
        <v>750.0</v>
      </c>
      <c r="O15" s="115">
        <v>750.0</v>
      </c>
      <c r="P15" s="116">
        <f t="shared" si="5"/>
        <v>9000</v>
      </c>
      <c r="Q15" s="116">
        <f t="shared" ref="Q15:Q22" si="6">iferror(average(D15:O15),0)</f>
        <v>750</v>
      </c>
      <c r="R15" s="117"/>
    </row>
    <row r="16" ht="19.5" customHeight="1">
      <c r="A16" s="112"/>
      <c r="B16" s="113"/>
      <c r="C16" s="114" t="s">
        <v>38</v>
      </c>
      <c r="D16" s="115">
        <v>750.0</v>
      </c>
      <c r="E16" s="115">
        <v>750.0</v>
      </c>
      <c r="F16" s="115">
        <v>750.0</v>
      </c>
      <c r="G16" s="115">
        <v>750.0</v>
      </c>
      <c r="H16" s="115">
        <v>750.0</v>
      </c>
      <c r="I16" s="115">
        <v>750.0</v>
      </c>
      <c r="J16" s="115">
        <v>750.0</v>
      </c>
      <c r="K16" s="115">
        <v>750.0</v>
      </c>
      <c r="L16" s="115">
        <v>750.0</v>
      </c>
      <c r="M16" s="115">
        <v>750.0</v>
      </c>
      <c r="N16" s="115">
        <v>750.0</v>
      </c>
      <c r="O16" s="115">
        <v>750.0</v>
      </c>
      <c r="P16" s="116">
        <f t="shared" si="5"/>
        <v>9000</v>
      </c>
      <c r="Q16" s="116">
        <f t="shared" si="6"/>
        <v>750</v>
      </c>
      <c r="R16" s="117"/>
    </row>
    <row r="17" ht="19.5" customHeight="1">
      <c r="A17" s="112"/>
      <c r="B17" s="113"/>
      <c r="C17" s="114" t="s">
        <v>39</v>
      </c>
      <c r="D17" s="115">
        <v>500.0</v>
      </c>
      <c r="E17" s="115">
        <v>500.0</v>
      </c>
      <c r="F17" s="115">
        <v>500.0</v>
      </c>
      <c r="G17" s="115">
        <v>500.0</v>
      </c>
      <c r="H17" s="115">
        <v>500.0</v>
      </c>
      <c r="I17" s="115">
        <v>500.0</v>
      </c>
      <c r="J17" s="115">
        <v>500.0</v>
      </c>
      <c r="K17" s="115">
        <v>500.0</v>
      </c>
      <c r="L17" s="115">
        <v>500.0</v>
      </c>
      <c r="M17" s="115">
        <v>500.0</v>
      </c>
      <c r="N17" s="115">
        <v>500.0</v>
      </c>
      <c r="O17" s="115">
        <v>500.0</v>
      </c>
      <c r="P17" s="116">
        <f t="shared" si="5"/>
        <v>6000</v>
      </c>
      <c r="Q17" s="116">
        <f t="shared" si="6"/>
        <v>500</v>
      </c>
      <c r="R17" s="117"/>
    </row>
    <row r="18" ht="19.5" customHeight="1">
      <c r="A18" s="112"/>
      <c r="B18" s="113"/>
      <c r="C18" s="114" t="s">
        <v>40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6">
        <f t="shared" si="5"/>
        <v>0</v>
      </c>
      <c r="Q18" s="116">
        <f t="shared" si="6"/>
        <v>0</v>
      </c>
      <c r="R18" s="117"/>
    </row>
    <row r="19" ht="19.5" customHeight="1">
      <c r="A19" s="112"/>
      <c r="B19" s="113"/>
      <c r="C19" s="114" t="s">
        <v>41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6">
        <f t="shared" si="5"/>
        <v>0</v>
      </c>
      <c r="Q19" s="116">
        <f t="shared" si="6"/>
        <v>0</v>
      </c>
      <c r="R19" s="117"/>
    </row>
    <row r="20" ht="19.5" customHeight="1">
      <c r="A20" s="112"/>
      <c r="B20" s="113"/>
      <c r="C20" s="114" t="s">
        <v>42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6">
        <f t="shared" si="5"/>
        <v>0</v>
      </c>
      <c r="Q20" s="116">
        <f t="shared" si="6"/>
        <v>0</v>
      </c>
      <c r="R20" s="117"/>
    </row>
    <row r="21" ht="19.5" customHeight="1">
      <c r="A21" s="112"/>
      <c r="B21" s="113"/>
      <c r="C21" s="114" t="s">
        <v>43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6">
        <f t="shared" si="5"/>
        <v>0</v>
      </c>
      <c r="Q21" s="116">
        <f t="shared" si="6"/>
        <v>0</v>
      </c>
      <c r="R21" s="117"/>
    </row>
    <row r="22" ht="19.5" customHeight="1">
      <c r="A22" s="112"/>
      <c r="B22" s="113"/>
      <c r="C22" s="121" t="s">
        <v>35</v>
      </c>
      <c r="D22" s="115"/>
      <c r="E22" s="115"/>
      <c r="F22" s="115"/>
      <c r="G22" s="115"/>
      <c r="H22" s="115"/>
      <c r="I22" s="115"/>
      <c r="J22" s="122"/>
      <c r="K22" s="122"/>
      <c r="L22" s="115"/>
      <c r="M22" s="115"/>
      <c r="N22" s="115"/>
      <c r="O22" s="115"/>
      <c r="P22" s="116">
        <f t="shared" si="5"/>
        <v>0</v>
      </c>
      <c r="Q22" s="116">
        <f t="shared" si="6"/>
        <v>0</v>
      </c>
      <c r="R22" s="117"/>
    </row>
    <row r="23" ht="19.5" customHeight="1">
      <c r="A23" s="112"/>
      <c r="B23" s="113"/>
      <c r="C23" s="121"/>
      <c r="D23" s="115"/>
      <c r="E23" s="115"/>
      <c r="F23" s="115"/>
      <c r="G23" s="115"/>
      <c r="H23" s="115"/>
      <c r="I23" s="115"/>
      <c r="J23" s="122"/>
      <c r="K23" s="122"/>
      <c r="L23" s="115"/>
      <c r="M23" s="115"/>
      <c r="N23" s="115"/>
      <c r="O23" s="115"/>
      <c r="P23" s="116"/>
      <c r="Q23" s="116"/>
      <c r="R23" s="117"/>
    </row>
    <row r="24" ht="19.5" hidden="1" customHeight="1">
      <c r="A24" s="118"/>
      <c r="B24" s="119"/>
      <c r="C24" s="121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20"/>
      <c r="Q24" s="120"/>
      <c r="R24" s="117"/>
    </row>
    <row r="25" ht="24.0" customHeight="1">
      <c r="A25" s="106" t="s">
        <v>44</v>
      </c>
      <c r="B25" s="107"/>
      <c r="C25" s="108" t="s">
        <v>27</v>
      </c>
      <c r="D25" s="109">
        <f t="shared" ref="D25:O25" si="7">sum(D26:D31)</f>
        <v>10000</v>
      </c>
      <c r="E25" s="109">
        <f t="shared" si="7"/>
        <v>10000</v>
      </c>
      <c r="F25" s="109">
        <f t="shared" si="7"/>
        <v>10000</v>
      </c>
      <c r="G25" s="109">
        <f t="shared" si="7"/>
        <v>10000</v>
      </c>
      <c r="H25" s="109">
        <f t="shared" si="7"/>
        <v>10000</v>
      </c>
      <c r="I25" s="109">
        <f t="shared" si="7"/>
        <v>10000</v>
      </c>
      <c r="J25" s="109">
        <f t="shared" si="7"/>
        <v>10000</v>
      </c>
      <c r="K25" s="109">
        <f t="shared" si="7"/>
        <v>10000</v>
      </c>
      <c r="L25" s="109">
        <f t="shared" si="7"/>
        <v>10000</v>
      </c>
      <c r="M25" s="109">
        <f t="shared" si="7"/>
        <v>10000</v>
      </c>
      <c r="N25" s="109">
        <f t="shared" si="7"/>
        <v>10000</v>
      </c>
      <c r="O25" s="109">
        <f t="shared" si="7"/>
        <v>10000</v>
      </c>
      <c r="P25" s="110">
        <f t="shared" ref="P25:P29" si="8">sum(D25:O25)</f>
        <v>120000</v>
      </c>
      <c r="Q25" s="110">
        <f>iferror(average(D25:O25))</f>
        <v>10000</v>
      </c>
      <c r="R25" s="111"/>
    </row>
    <row r="26" ht="19.5" customHeight="1">
      <c r="A26" s="112"/>
      <c r="B26" s="113"/>
      <c r="C26" s="114" t="s">
        <v>45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6">
        <f t="shared" si="8"/>
        <v>0</v>
      </c>
      <c r="Q26" s="116">
        <f t="shared" ref="Q26:Q29" si="9">iferror(average(D26:O26),0)</f>
        <v>0</v>
      </c>
      <c r="R26" s="117"/>
    </row>
    <row r="27" ht="19.5" customHeight="1">
      <c r="A27" s="112"/>
      <c r="B27" s="113"/>
      <c r="C27" s="114" t="s">
        <v>46</v>
      </c>
      <c r="D27" s="115">
        <v>4000.0</v>
      </c>
      <c r="E27" s="115">
        <v>4000.0</v>
      </c>
      <c r="F27" s="115">
        <v>4000.0</v>
      </c>
      <c r="G27" s="115">
        <v>4000.0</v>
      </c>
      <c r="H27" s="115">
        <v>4000.0</v>
      </c>
      <c r="I27" s="115">
        <v>4000.0</v>
      </c>
      <c r="J27" s="115">
        <v>4000.0</v>
      </c>
      <c r="K27" s="115">
        <v>4000.0</v>
      </c>
      <c r="L27" s="115">
        <v>4000.0</v>
      </c>
      <c r="M27" s="115">
        <v>4000.0</v>
      </c>
      <c r="N27" s="115">
        <v>4000.0</v>
      </c>
      <c r="O27" s="115">
        <v>4000.0</v>
      </c>
      <c r="P27" s="116">
        <f t="shared" si="8"/>
        <v>48000</v>
      </c>
      <c r="Q27" s="116">
        <f t="shared" si="9"/>
        <v>4000</v>
      </c>
      <c r="R27" s="117"/>
    </row>
    <row r="28" ht="19.5" customHeight="1">
      <c r="A28" s="112"/>
      <c r="B28" s="113"/>
      <c r="C28" s="114" t="s">
        <v>47</v>
      </c>
      <c r="D28" s="115">
        <v>6000.0</v>
      </c>
      <c r="E28" s="115">
        <v>6000.0</v>
      </c>
      <c r="F28" s="115">
        <v>6000.0</v>
      </c>
      <c r="G28" s="115">
        <v>6000.0</v>
      </c>
      <c r="H28" s="115">
        <v>6000.0</v>
      </c>
      <c r="I28" s="115">
        <v>6000.0</v>
      </c>
      <c r="J28" s="115">
        <v>6000.0</v>
      </c>
      <c r="K28" s="115">
        <v>6000.0</v>
      </c>
      <c r="L28" s="115">
        <v>6000.0</v>
      </c>
      <c r="M28" s="115">
        <v>6000.0</v>
      </c>
      <c r="N28" s="115">
        <v>6000.0</v>
      </c>
      <c r="O28" s="115">
        <v>6000.0</v>
      </c>
      <c r="P28" s="116">
        <f t="shared" si="8"/>
        <v>72000</v>
      </c>
      <c r="Q28" s="116">
        <f t="shared" si="9"/>
        <v>6000</v>
      </c>
      <c r="R28" s="117"/>
    </row>
    <row r="29" ht="19.5" customHeight="1">
      <c r="A29" s="112"/>
      <c r="B29" s="113"/>
      <c r="C29" s="121" t="s">
        <v>35</v>
      </c>
      <c r="D29" s="115"/>
      <c r="E29" s="115"/>
      <c r="F29" s="115"/>
      <c r="G29" s="115"/>
      <c r="H29" s="115"/>
      <c r="I29" s="115"/>
      <c r="J29" s="122"/>
      <c r="K29" s="122"/>
      <c r="L29" s="115"/>
      <c r="M29" s="115"/>
      <c r="N29" s="115"/>
      <c r="O29" s="115"/>
      <c r="P29" s="116">
        <f t="shared" si="8"/>
        <v>0</v>
      </c>
      <c r="Q29" s="116">
        <f t="shared" si="9"/>
        <v>0</v>
      </c>
      <c r="R29" s="117"/>
    </row>
    <row r="30" ht="19.5" customHeight="1">
      <c r="A30" s="112"/>
      <c r="B30" s="113"/>
      <c r="C30" s="121"/>
      <c r="D30" s="115"/>
      <c r="E30" s="115"/>
      <c r="F30" s="115"/>
      <c r="G30" s="115"/>
      <c r="H30" s="115"/>
      <c r="I30" s="115"/>
      <c r="J30" s="122"/>
      <c r="K30" s="122"/>
      <c r="L30" s="115"/>
      <c r="M30" s="115"/>
      <c r="N30" s="115"/>
      <c r="O30" s="115"/>
      <c r="P30" s="116"/>
      <c r="Q30" s="116"/>
      <c r="R30" s="117"/>
    </row>
    <row r="31" ht="19.5" hidden="1" customHeight="1">
      <c r="A31" s="118"/>
      <c r="B31" s="119"/>
      <c r="C31" s="121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23"/>
      <c r="Q31" s="120"/>
      <c r="R31" s="117"/>
    </row>
    <row r="32" ht="24.0" customHeight="1">
      <c r="A32" s="106" t="s">
        <v>48</v>
      </c>
      <c r="B32" s="107"/>
      <c r="C32" s="108" t="s">
        <v>27</v>
      </c>
      <c r="D32" s="109">
        <f t="shared" ref="D32:O32" si="10">sum(D33:D38)</f>
        <v>0</v>
      </c>
      <c r="E32" s="109">
        <f t="shared" si="10"/>
        <v>0</v>
      </c>
      <c r="F32" s="109">
        <f t="shared" si="10"/>
        <v>0</v>
      </c>
      <c r="G32" s="109">
        <f t="shared" si="10"/>
        <v>12000</v>
      </c>
      <c r="H32" s="109">
        <f t="shared" si="10"/>
        <v>0</v>
      </c>
      <c r="I32" s="109">
        <f t="shared" si="10"/>
        <v>0</v>
      </c>
      <c r="J32" s="109">
        <f t="shared" si="10"/>
        <v>0</v>
      </c>
      <c r="K32" s="109">
        <f t="shared" si="10"/>
        <v>0</v>
      </c>
      <c r="L32" s="109">
        <f t="shared" si="10"/>
        <v>0</v>
      </c>
      <c r="M32" s="109">
        <f t="shared" si="10"/>
        <v>24000</v>
      </c>
      <c r="N32" s="109">
        <f t="shared" si="10"/>
        <v>0</v>
      </c>
      <c r="O32" s="109">
        <f t="shared" si="10"/>
        <v>0</v>
      </c>
      <c r="P32" s="110">
        <f t="shared" ref="P32:P36" si="11">sum(D32:O32)</f>
        <v>36000</v>
      </c>
      <c r="Q32" s="110">
        <f>iferror(average(D32:O32))</f>
        <v>3000</v>
      </c>
      <c r="R32" s="111"/>
    </row>
    <row r="33" ht="19.5" customHeight="1">
      <c r="A33" s="112"/>
      <c r="B33" s="113"/>
      <c r="C33" s="114" t="s">
        <v>49</v>
      </c>
      <c r="D33" s="115"/>
      <c r="E33" s="115"/>
      <c r="F33" s="115"/>
      <c r="G33" s="115">
        <v>10000.0</v>
      </c>
      <c r="H33" s="115"/>
      <c r="I33" s="115"/>
      <c r="J33" s="122"/>
      <c r="K33" s="122"/>
      <c r="L33" s="115"/>
      <c r="M33" s="115">
        <v>20000.0</v>
      </c>
      <c r="N33" s="115"/>
      <c r="O33" s="115"/>
      <c r="P33" s="116">
        <f t="shared" si="11"/>
        <v>30000</v>
      </c>
      <c r="Q33" s="116">
        <f t="shared" ref="Q33:Q36" si="12">iferror(average(D33:O33),0)</f>
        <v>15000</v>
      </c>
      <c r="R33" s="117"/>
    </row>
    <row r="34" ht="19.5" customHeight="1">
      <c r="A34" s="112"/>
      <c r="B34" s="113"/>
      <c r="C34" s="114" t="s">
        <v>50</v>
      </c>
      <c r="D34" s="115"/>
      <c r="E34" s="115"/>
      <c r="F34" s="115"/>
      <c r="G34" s="115">
        <v>1000.0</v>
      </c>
      <c r="H34" s="115"/>
      <c r="I34" s="115"/>
      <c r="J34" s="122"/>
      <c r="K34" s="122"/>
      <c r="L34" s="115"/>
      <c r="M34" s="115">
        <v>1000.0</v>
      </c>
      <c r="N34" s="115"/>
      <c r="O34" s="115"/>
      <c r="P34" s="116">
        <f t="shared" si="11"/>
        <v>2000</v>
      </c>
      <c r="Q34" s="116">
        <f t="shared" si="12"/>
        <v>1000</v>
      </c>
      <c r="R34" s="117"/>
    </row>
    <row r="35" ht="19.5" customHeight="1">
      <c r="A35" s="112"/>
      <c r="B35" s="113"/>
      <c r="C35" s="114" t="s">
        <v>51</v>
      </c>
      <c r="D35" s="115"/>
      <c r="E35" s="115"/>
      <c r="F35" s="115"/>
      <c r="G35" s="115">
        <v>1000.0</v>
      </c>
      <c r="H35" s="115"/>
      <c r="I35" s="115"/>
      <c r="J35" s="122"/>
      <c r="K35" s="122"/>
      <c r="L35" s="115"/>
      <c r="M35" s="115">
        <v>3000.0</v>
      </c>
      <c r="N35" s="115"/>
      <c r="O35" s="115"/>
      <c r="P35" s="116">
        <f t="shared" si="11"/>
        <v>4000</v>
      </c>
      <c r="Q35" s="116">
        <f t="shared" si="12"/>
        <v>2000</v>
      </c>
      <c r="R35" s="117"/>
    </row>
    <row r="36" ht="19.5" customHeight="1">
      <c r="A36" s="112"/>
      <c r="B36" s="113"/>
      <c r="C36" s="121" t="s">
        <v>35</v>
      </c>
      <c r="D36" s="115"/>
      <c r="E36" s="115"/>
      <c r="F36" s="115"/>
      <c r="G36" s="115"/>
      <c r="H36" s="115"/>
      <c r="I36" s="115"/>
      <c r="J36" s="122"/>
      <c r="K36" s="122"/>
      <c r="L36" s="115"/>
      <c r="M36" s="115"/>
      <c r="N36" s="115"/>
      <c r="O36" s="115"/>
      <c r="P36" s="116">
        <f t="shared" si="11"/>
        <v>0</v>
      </c>
      <c r="Q36" s="116">
        <f t="shared" si="12"/>
        <v>0</v>
      </c>
      <c r="R36" s="117"/>
    </row>
    <row r="37" ht="19.5" customHeight="1">
      <c r="A37" s="112"/>
      <c r="B37" s="113"/>
      <c r="C37" s="121"/>
      <c r="D37" s="115"/>
      <c r="E37" s="115"/>
      <c r="F37" s="115"/>
      <c r="G37" s="115"/>
      <c r="H37" s="115"/>
      <c r="I37" s="115"/>
      <c r="J37" s="122"/>
      <c r="K37" s="122"/>
      <c r="L37" s="115"/>
      <c r="M37" s="115"/>
      <c r="N37" s="115"/>
      <c r="O37" s="115"/>
      <c r="P37" s="116"/>
      <c r="Q37" s="116"/>
      <c r="R37" s="117"/>
    </row>
    <row r="38" ht="19.5" hidden="1" customHeight="1">
      <c r="A38" s="124"/>
      <c r="B38" s="125"/>
      <c r="C38" s="126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20"/>
      <c r="Q38" s="120"/>
      <c r="R38" s="117"/>
    </row>
    <row r="39" ht="24.0" customHeight="1">
      <c r="A39" s="106" t="s">
        <v>52</v>
      </c>
      <c r="B39" s="107"/>
      <c r="C39" s="108" t="s">
        <v>27</v>
      </c>
      <c r="D39" s="109">
        <f t="shared" ref="D39:O39" si="13">sum(D40:D43)</f>
        <v>0</v>
      </c>
      <c r="E39" s="109">
        <f t="shared" si="13"/>
        <v>0</v>
      </c>
      <c r="F39" s="109">
        <f t="shared" si="13"/>
        <v>0</v>
      </c>
      <c r="G39" s="109">
        <f t="shared" si="13"/>
        <v>0</v>
      </c>
      <c r="H39" s="109">
        <f t="shared" si="13"/>
        <v>0</v>
      </c>
      <c r="I39" s="109">
        <f t="shared" si="13"/>
        <v>0</v>
      </c>
      <c r="J39" s="109">
        <f t="shared" si="13"/>
        <v>0</v>
      </c>
      <c r="K39" s="109">
        <f t="shared" si="13"/>
        <v>0</v>
      </c>
      <c r="L39" s="109">
        <f t="shared" si="13"/>
        <v>0</v>
      </c>
      <c r="M39" s="109">
        <f t="shared" si="13"/>
        <v>0</v>
      </c>
      <c r="N39" s="109">
        <f t="shared" si="13"/>
        <v>0</v>
      </c>
      <c r="O39" s="109">
        <f t="shared" si="13"/>
        <v>0</v>
      </c>
      <c r="P39" s="110">
        <f t="shared" ref="P39:P41" si="14">sum(D39:O39)</f>
        <v>0</v>
      </c>
      <c r="Q39" s="110">
        <f>iferror(average(D39:O39))</f>
        <v>0</v>
      </c>
      <c r="R39" s="111"/>
    </row>
    <row r="40" ht="19.5" customHeight="1">
      <c r="A40" s="112"/>
      <c r="B40" s="113"/>
      <c r="C40" s="114" t="s">
        <v>53</v>
      </c>
      <c r="D40" s="115"/>
      <c r="E40" s="115"/>
      <c r="F40" s="115"/>
      <c r="G40" s="115"/>
      <c r="H40" s="115"/>
      <c r="I40" s="115"/>
      <c r="J40" s="122"/>
      <c r="K40" s="122"/>
      <c r="L40" s="115"/>
      <c r="M40" s="115"/>
      <c r="N40" s="115"/>
      <c r="O40" s="115"/>
      <c r="P40" s="116">
        <f t="shared" si="14"/>
        <v>0</v>
      </c>
      <c r="Q40" s="116">
        <f t="shared" ref="Q40:Q41" si="15">iferror(average(D40:O40),0)</f>
        <v>0</v>
      </c>
      <c r="R40" s="117"/>
    </row>
    <row r="41" ht="19.5" customHeight="1">
      <c r="A41" s="112"/>
      <c r="B41" s="113"/>
      <c r="C41" s="121" t="s">
        <v>35</v>
      </c>
      <c r="D41" s="115"/>
      <c r="E41" s="115"/>
      <c r="F41" s="115"/>
      <c r="G41" s="115"/>
      <c r="H41" s="115"/>
      <c r="I41" s="115"/>
      <c r="J41" s="122"/>
      <c r="K41" s="122"/>
      <c r="L41" s="115"/>
      <c r="M41" s="115"/>
      <c r="N41" s="115"/>
      <c r="O41" s="115"/>
      <c r="P41" s="116">
        <f t="shared" si="14"/>
        <v>0</v>
      </c>
      <c r="Q41" s="116">
        <f t="shared" si="15"/>
        <v>0</v>
      </c>
      <c r="R41" s="117"/>
    </row>
    <row r="42" ht="19.5" customHeight="1">
      <c r="A42" s="112"/>
      <c r="B42" s="113"/>
      <c r="C42" s="121"/>
      <c r="D42" s="115"/>
      <c r="E42" s="115"/>
      <c r="F42" s="115"/>
      <c r="G42" s="115"/>
      <c r="H42" s="115"/>
      <c r="I42" s="115"/>
      <c r="J42" s="122"/>
      <c r="K42" s="122"/>
      <c r="L42" s="115"/>
      <c r="M42" s="115"/>
      <c r="N42" s="115"/>
      <c r="O42" s="115"/>
      <c r="P42" s="116"/>
      <c r="Q42" s="116"/>
      <c r="R42" s="117"/>
    </row>
    <row r="43" ht="19.5" hidden="1" customHeight="1">
      <c r="A43" s="124"/>
      <c r="B43" s="125"/>
      <c r="C43" s="126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20"/>
      <c r="Q43" s="120"/>
      <c r="R43" s="117"/>
    </row>
    <row r="44" ht="24.0" customHeight="1">
      <c r="A44" s="127" t="s">
        <v>54</v>
      </c>
      <c r="B44" s="107"/>
      <c r="C44" s="108" t="s">
        <v>27</v>
      </c>
      <c r="D44" s="109">
        <f t="shared" ref="D44:O44" si="16">sum(D45:D48)</f>
        <v>0</v>
      </c>
      <c r="E44" s="109">
        <f t="shared" si="16"/>
        <v>0</v>
      </c>
      <c r="F44" s="109">
        <f t="shared" si="16"/>
        <v>0</v>
      </c>
      <c r="G44" s="109">
        <f t="shared" si="16"/>
        <v>500</v>
      </c>
      <c r="H44" s="109">
        <f t="shared" si="16"/>
        <v>0</v>
      </c>
      <c r="I44" s="109">
        <f t="shared" si="16"/>
        <v>0</v>
      </c>
      <c r="J44" s="109">
        <f t="shared" si="16"/>
        <v>0</v>
      </c>
      <c r="K44" s="109">
        <f t="shared" si="16"/>
        <v>0</v>
      </c>
      <c r="L44" s="109">
        <f t="shared" si="16"/>
        <v>0</v>
      </c>
      <c r="M44" s="109">
        <f t="shared" si="16"/>
        <v>500</v>
      </c>
      <c r="N44" s="109">
        <f t="shared" si="16"/>
        <v>0</v>
      </c>
      <c r="O44" s="109">
        <f t="shared" si="16"/>
        <v>0</v>
      </c>
      <c r="P44" s="110">
        <f t="shared" ref="P44:P46" si="17">sum(D44:O44)</f>
        <v>1000</v>
      </c>
      <c r="Q44" s="110">
        <f>iferror(average(D44:O44))</f>
        <v>83.33333333</v>
      </c>
      <c r="R44" s="111"/>
    </row>
    <row r="45" ht="19.5" customHeight="1">
      <c r="A45" s="112"/>
      <c r="B45" s="113"/>
      <c r="C45" s="114" t="s">
        <v>55</v>
      </c>
      <c r="D45" s="115"/>
      <c r="E45" s="115"/>
      <c r="F45" s="115"/>
      <c r="G45" s="115">
        <v>500.0</v>
      </c>
      <c r="H45" s="115"/>
      <c r="I45" s="115"/>
      <c r="J45" s="122"/>
      <c r="K45" s="122"/>
      <c r="L45" s="115"/>
      <c r="M45" s="115">
        <v>500.0</v>
      </c>
      <c r="N45" s="115"/>
      <c r="O45" s="115"/>
      <c r="P45" s="116">
        <f t="shared" si="17"/>
        <v>1000</v>
      </c>
      <c r="Q45" s="116">
        <f t="shared" ref="Q45:Q46" si="18">iferror(average(D45:O45),0)</f>
        <v>500</v>
      </c>
      <c r="R45" s="117"/>
    </row>
    <row r="46" ht="19.5" customHeight="1">
      <c r="A46" s="112"/>
      <c r="B46" s="113"/>
      <c r="C46" s="121" t="s">
        <v>35</v>
      </c>
      <c r="D46" s="115"/>
      <c r="E46" s="115"/>
      <c r="F46" s="115"/>
      <c r="G46" s="115"/>
      <c r="H46" s="115"/>
      <c r="I46" s="115"/>
      <c r="J46" s="122"/>
      <c r="K46" s="122"/>
      <c r="L46" s="115"/>
      <c r="M46" s="115"/>
      <c r="N46" s="115"/>
      <c r="O46" s="115"/>
      <c r="P46" s="116">
        <f t="shared" si="17"/>
        <v>0</v>
      </c>
      <c r="Q46" s="116">
        <f t="shared" si="18"/>
        <v>0</v>
      </c>
      <c r="R46" s="117"/>
    </row>
    <row r="47" ht="19.5" customHeight="1">
      <c r="A47" s="112"/>
      <c r="B47" s="113"/>
      <c r="C47" s="121"/>
      <c r="D47" s="115"/>
      <c r="E47" s="115"/>
      <c r="F47" s="115"/>
      <c r="G47" s="115"/>
      <c r="H47" s="115"/>
      <c r="I47" s="115"/>
      <c r="J47" s="122"/>
      <c r="K47" s="122"/>
      <c r="L47" s="115"/>
      <c r="M47" s="115"/>
      <c r="N47" s="115"/>
      <c r="O47" s="115"/>
      <c r="P47" s="116"/>
      <c r="Q47" s="116"/>
      <c r="R47" s="117"/>
    </row>
    <row r="48" ht="19.5" hidden="1" customHeight="1">
      <c r="A48" s="128"/>
      <c r="B48" s="129"/>
      <c r="C48" s="126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20"/>
      <c r="Q48" s="120"/>
      <c r="R48" s="117"/>
    </row>
    <row r="49" ht="24.0" customHeight="1">
      <c r="A49" s="127" t="s">
        <v>56</v>
      </c>
      <c r="B49" s="107"/>
      <c r="C49" s="108" t="s">
        <v>27</v>
      </c>
      <c r="D49" s="109">
        <f t="shared" ref="D49:O49" si="19">sum(D50:D55)</f>
        <v>0</v>
      </c>
      <c r="E49" s="109">
        <f t="shared" si="19"/>
        <v>0</v>
      </c>
      <c r="F49" s="109">
        <f t="shared" si="19"/>
        <v>0</v>
      </c>
      <c r="G49" s="109">
        <f t="shared" si="19"/>
        <v>0</v>
      </c>
      <c r="H49" s="109">
        <f t="shared" si="19"/>
        <v>0</v>
      </c>
      <c r="I49" s="109">
        <f t="shared" si="19"/>
        <v>0</v>
      </c>
      <c r="J49" s="109">
        <f t="shared" si="19"/>
        <v>0</v>
      </c>
      <c r="K49" s="109">
        <f t="shared" si="19"/>
        <v>0</v>
      </c>
      <c r="L49" s="109">
        <f t="shared" si="19"/>
        <v>0</v>
      </c>
      <c r="M49" s="109">
        <f t="shared" si="19"/>
        <v>2200</v>
      </c>
      <c r="N49" s="109">
        <f t="shared" si="19"/>
        <v>0</v>
      </c>
      <c r="O49" s="109">
        <f t="shared" si="19"/>
        <v>0</v>
      </c>
      <c r="P49" s="110">
        <f t="shared" ref="P49:P53" si="20">sum(D49:O49)</f>
        <v>2200</v>
      </c>
      <c r="Q49" s="110">
        <f>iferror(average(D49:O49))</f>
        <v>183.3333333</v>
      </c>
      <c r="R49" s="111"/>
    </row>
    <row r="50" ht="19.5" customHeight="1">
      <c r="A50" s="112"/>
      <c r="B50" s="113"/>
      <c r="C50" s="114" t="s">
        <v>57</v>
      </c>
      <c r="D50" s="115"/>
      <c r="E50" s="115"/>
      <c r="F50" s="115"/>
      <c r="G50" s="115"/>
      <c r="H50" s="115"/>
      <c r="I50" s="115"/>
      <c r="J50" s="122"/>
      <c r="K50" s="122"/>
      <c r="L50" s="115"/>
      <c r="M50" s="115"/>
      <c r="N50" s="115"/>
      <c r="O50" s="115"/>
      <c r="P50" s="116">
        <f t="shared" si="20"/>
        <v>0</v>
      </c>
      <c r="Q50" s="116">
        <f t="shared" ref="Q50:Q53" si="21">iferror(average(D50:O50),0)</f>
        <v>0</v>
      </c>
      <c r="R50" s="117"/>
    </row>
    <row r="51" ht="19.5" customHeight="1">
      <c r="A51" s="112"/>
      <c r="B51" s="113"/>
      <c r="C51" s="114" t="s">
        <v>58</v>
      </c>
      <c r="D51" s="115"/>
      <c r="E51" s="115"/>
      <c r="F51" s="115"/>
      <c r="G51" s="115"/>
      <c r="H51" s="115"/>
      <c r="I51" s="115"/>
      <c r="J51" s="122"/>
      <c r="K51" s="122"/>
      <c r="L51" s="115"/>
      <c r="M51" s="115">
        <v>2000.0</v>
      </c>
      <c r="N51" s="115"/>
      <c r="O51" s="115"/>
      <c r="P51" s="116">
        <f t="shared" si="20"/>
        <v>2000</v>
      </c>
      <c r="Q51" s="116">
        <f t="shared" si="21"/>
        <v>2000</v>
      </c>
      <c r="R51" s="117"/>
    </row>
    <row r="52" ht="19.5" customHeight="1">
      <c r="A52" s="112"/>
      <c r="B52" s="113"/>
      <c r="C52" s="114" t="s">
        <v>59</v>
      </c>
      <c r="D52" s="115"/>
      <c r="E52" s="115"/>
      <c r="F52" s="115"/>
      <c r="G52" s="115"/>
      <c r="H52" s="115"/>
      <c r="I52" s="115"/>
      <c r="J52" s="122"/>
      <c r="K52" s="122"/>
      <c r="L52" s="115"/>
      <c r="M52" s="115">
        <v>200.0</v>
      </c>
      <c r="N52" s="115"/>
      <c r="O52" s="115"/>
      <c r="P52" s="116">
        <f t="shared" si="20"/>
        <v>200</v>
      </c>
      <c r="Q52" s="116">
        <f t="shared" si="21"/>
        <v>200</v>
      </c>
      <c r="R52" s="117"/>
    </row>
    <row r="53" ht="19.5" customHeight="1">
      <c r="A53" s="112"/>
      <c r="B53" s="113"/>
      <c r="C53" s="121" t="s">
        <v>35</v>
      </c>
      <c r="D53" s="115"/>
      <c r="E53" s="115"/>
      <c r="F53" s="115"/>
      <c r="G53" s="115"/>
      <c r="H53" s="115"/>
      <c r="I53" s="115"/>
      <c r="J53" s="122"/>
      <c r="K53" s="122"/>
      <c r="L53" s="115"/>
      <c r="M53" s="115"/>
      <c r="N53" s="115"/>
      <c r="O53" s="115"/>
      <c r="P53" s="116">
        <f t="shared" si="20"/>
        <v>0</v>
      </c>
      <c r="Q53" s="116">
        <f t="shared" si="21"/>
        <v>0</v>
      </c>
      <c r="R53" s="117"/>
    </row>
    <row r="54" ht="19.5" customHeight="1">
      <c r="A54" s="112"/>
      <c r="B54" s="113"/>
      <c r="C54" s="121"/>
      <c r="D54" s="115"/>
      <c r="E54" s="115"/>
      <c r="F54" s="115"/>
      <c r="G54" s="115"/>
      <c r="H54" s="115"/>
      <c r="I54" s="115"/>
      <c r="J54" s="122"/>
      <c r="K54" s="122"/>
      <c r="L54" s="115"/>
      <c r="M54" s="115"/>
      <c r="N54" s="115"/>
      <c r="O54" s="115"/>
      <c r="P54" s="116"/>
      <c r="Q54" s="116"/>
      <c r="R54" s="117"/>
    </row>
    <row r="55" ht="19.5" hidden="1" customHeight="1">
      <c r="A55" s="128"/>
      <c r="B55" s="129"/>
      <c r="C55" s="126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20"/>
      <c r="Q55" s="120"/>
      <c r="R55" s="117"/>
    </row>
    <row r="56" ht="24.0" customHeight="1">
      <c r="A56" s="106" t="s">
        <v>60</v>
      </c>
      <c r="B56" s="107"/>
      <c r="C56" s="108" t="s">
        <v>27</v>
      </c>
      <c r="D56" s="109">
        <f t="shared" ref="D56:O56" si="22">sum(D57:D61)</f>
        <v>17500</v>
      </c>
      <c r="E56" s="109">
        <f t="shared" si="22"/>
        <v>17500</v>
      </c>
      <c r="F56" s="109">
        <f t="shared" si="22"/>
        <v>17500</v>
      </c>
      <c r="G56" s="109">
        <f t="shared" si="22"/>
        <v>17500</v>
      </c>
      <c r="H56" s="109">
        <f t="shared" si="22"/>
        <v>17500</v>
      </c>
      <c r="I56" s="109">
        <f t="shared" si="22"/>
        <v>17500</v>
      </c>
      <c r="J56" s="109">
        <f t="shared" si="22"/>
        <v>17500</v>
      </c>
      <c r="K56" s="109">
        <f t="shared" si="22"/>
        <v>17500</v>
      </c>
      <c r="L56" s="109">
        <f t="shared" si="22"/>
        <v>17500</v>
      </c>
      <c r="M56" s="109">
        <f t="shared" si="22"/>
        <v>17500</v>
      </c>
      <c r="N56" s="109">
        <f t="shared" si="22"/>
        <v>17500</v>
      </c>
      <c r="O56" s="109">
        <f t="shared" si="22"/>
        <v>17500</v>
      </c>
      <c r="P56" s="110">
        <f t="shared" ref="P56:P59" si="23">sum(D56:O56)</f>
        <v>210000</v>
      </c>
      <c r="Q56" s="110">
        <f>iferror(average(D56:O56))</f>
        <v>17500</v>
      </c>
      <c r="R56" s="111"/>
    </row>
    <row r="57" ht="19.5" customHeight="1">
      <c r="A57" s="112"/>
      <c r="B57" s="113"/>
      <c r="C57" s="114" t="s">
        <v>61</v>
      </c>
      <c r="D57" s="122">
        <v>10500.0</v>
      </c>
      <c r="E57" s="122">
        <v>10500.0</v>
      </c>
      <c r="F57" s="122">
        <v>10500.0</v>
      </c>
      <c r="G57" s="122">
        <v>10500.0</v>
      </c>
      <c r="H57" s="122">
        <v>10500.0</v>
      </c>
      <c r="I57" s="122">
        <v>10500.0</v>
      </c>
      <c r="J57" s="122">
        <v>10500.0</v>
      </c>
      <c r="K57" s="122">
        <v>10500.0</v>
      </c>
      <c r="L57" s="122">
        <v>10500.0</v>
      </c>
      <c r="M57" s="122">
        <v>10500.0</v>
      </c>
      <c r="N57" s="122">
        <v>10500.0</v>
      </c>
      <c r="O57" s="122">
        <v>10500.0</v>
      </c>
      <c r="P57" s="116">
        <f t="shared" si="23"/>
        <v>126000</v>
      </c>
      <c r="Q57" s="116">
        <f t="shared" ref="Q57:Q59" si="24">iferror(average(D57:O57),0)</f>
        <v>10500</v>
      </c>
      <c r="R57" s="117"/>
    </row>
    <row r="58" ht="19.5" customHeight="1">
      <c r="A58" s="112"/>
      <c r="B58" s="113"/>
      <c r="C58" s="114" t="s">
        <v>62</v>
      </c>
      <c r="D58" s="115">
        <v>7000.0</v>
      </c>
      <c r="E58" s="115">
        <v>7000.0</v>
      </c>
      <c r="F58" s="115">
        <v>7000.0</v>
      </c>
      <c r="G58" s="115">
        <v>7000.0</v>
      </c>
      <c r="H58" s="115">
        <v>7000.0</v>
      </c>
      <c r="I58" s="115">
        <v>7000.0</v>
      </c>
      <c r="J58" s="115">
        <v>7000.0</v>
      </c>
      <c r="K58" s="115">
        <v>7000.0</v>
      </c>
      <c r="L58" s="115">
        <v>7000.0</v>
      </c>
      <c r="M58" s="115">
        <v>7000.0</v>
      </c>
      <c r="N58" s="115">
        <v>7000.0</v>
      </c>
      <c r="O58" s="115">
        <v>7000.0</v>
      </c>
      <c r="P58" s="116">
        <f t="shared" si="23"/>
        <v>84000</v>
      </c>
      <c r="Q58" s="116">
        <f t="shared" si="24"/>
        <v>7000</v>
      </c>
      <c r="R58" s="117"/>
    </row>
    <row r="59" ht="19.5" customHeight="1">
      <c r="A59" s="112"/>
      <c r="B59" s="113"/>
      <c r="C59" s="121" t="s">
        <v>35</v>
      </c>
      <c r="D59" s="115"/>
      <c r="E59" s="115"/>
      <c r="F59" s="115"/>
      <c r="G59" s="115"/>
      <c r="H59" s="115"/>
      <c r="I59" s="115"/>
      <c r="J59" s="122"/>
      <c r="K59" s="122"/>
      <c r="L59" s="115"/>
      <c r="M59" s="115"/>
      <c r="N59" s="115"/>
      <c r="O59" s="115"/>
      <c r="P59" s="116">
        <f t="shared" si="23"/>
        <v>0</v>
      </c>
      <c r="Q59" s="116">
        <f t="shared" si="24"/>
        <v>0</v>
      </c>
      <c r="R59" s="117"/>
    </row>
    <row r="60" ht="19.5" customHeight="1">
      <c r="A60" s="112"/>
      <c r="B60" s="113"/>
      <c r="C60" s="121"/>
      <c r="D60" s="115"/>
      <c r="E60" s="115"/>
      <c r="F60" s="115"/>
      <c r="G60" s="115"/>
      <c r="H60" s="115"/>
      <c r="I60" s="115"/>
      <c r="J60" s="122"/>
      <c r="K60" s="122"/>
      <c r="L60" s="115"/>
      <c r="M60" s="115"/>
      <c r="N60" s="115"/>
      <c r="O60" s="115"/>
      <c r="P60" s="116"/>
      <c r="Q60" s="116"/>
      <c r="R60" s="117"/>
    </row>
    <row r="61" ht="19.5" hidden="1" customHeight="1">
      <c r="A61" s="128"/>
      <c r="B61" s="129"/>
      <c r="C61" s="126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20"/>
      <c r="Q61" s="120"/>
      <c r="R61" s="117"/>
    </row>
    <row r="62" ht="19.5" hidden="1" customHeight="1">
      <c r="A62" s="128"/>
      <c r="B62" s="129"/>
      <c r="C62" s="121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20"/>
      <c r="Q62" s="120"/>
      <c r="R62" s="117"/>
    </row>
    <row r="63" ht="19.5" hidden="1" customHeight="1">
      <c r="A63" s="124"/>
      <c r="B63" s="125"/>
      <c r="C63" s="121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20"/>
      <c r="Q63" s="120"/>
      <c r="R63" s="117"/>
    </row>
    <row r="64" ht="24.0" customHeight="1">
      <c r="A64" s="106" t="s">
        <v>63</v>
      </c>
      <c r="B64" s="107"/>
      <c r="C64" s="108" t="s">
        <v>27</v>
      </c>
      <c r="D64" s="109">
        <f t="shared" ref="D64:O64" si="25">sum(D65:D72)</f>
        <v>0</v>
      </c>
      <c r="E64" s="109">
        <f t="shared" si="25"/>
        <v>0</v>
      </c>
      <c r="F64" s="109">
        <f t="shared" si="25"/>
        <v>0</v>
      </c>
      <c r="G64" s="109">
        <f t="shared" si="25"/>
        <v>0</v>
      </c>
      <c r="H64" s="109">
        <f t="shared" si="25"/>
        <v>0</v>
      </c>
      <c r="I64" s="109">
        <f t="shared" si="25"/>
        <v>0</v>
      </c>
      <c r="J64" s="109">
        <f t="shared" si="25"/>
        <v>0</v>
      </c>
      <c r="K64" s="109">
        <f t="shared" si="25"/>
        <v>0</v>
      </c>
      <c r="L64" s="109">
        <f t="shared" si="25"/>
        <v>0</v>
      </c>
      <c r="M64" s="109">
        <f t="shared" si="25"/>
        <v>3300</v>
      </c>
      <c r="N64" s="109">
        <f t="shared" si="25"/>
        <v>0</v>
      </c>
      <c r="O64" s="109">
        <f t="shared" si="25"/>
        <v>0</v>
      </c>
      <c r="P64" s="110">
        <f t="shared" ref="P64:P70" si="26">sum(D64:O64)</f>
        <v>3300</v>
      </c>
      <c r="Q64" s="110">
        <f>iferror(average(D64:O64))</f>
        <v>275</v>
      </c>
      <c r="R64" s="111"/>
    </row>
    <row r="65" ht="19.5" customHeight="1">
      <c r="A65" s="112"/>
      <c r="B65" s="113"/>
      <c r="C65" s="121" t="s">
        <v>64</v>
      </c>
      <c r="D65" s="115"/>
      <c r="E65" s="115"/>
      <c r="F65" s="115"/>
      <c r="G65" s="115"/>
      <c r="H65" s="115"/>
      <c r="I65" s="115"/>
      <c r="J65" s="122"/>
      <c r="K65" s="122"/>
      <c r="L65" s="115"/>
      <c r="M65" s="115">
        <v>500.0</v>
      </c>
      <c r="N65" s="115"/>
      <c r="O65" s="115"/>
      <c r="P65" s="116">
        <f t="shared" si="26"/>
        <v>500</v>
      </c>
      <c r="Q65" s="116">
        <f t="shared" ref="Q65:Q70" si="27">iferror(average(D65:O65),0)</f>
        <v>500</v>
      </c>
      <c r="R65" s="117"/>
    </row>
    <row r="66" ht="19.5" customHeight="1">
      <c r="A66" s="112"/>
      <c r="B66" s="113"/>
      <c r="C66" s="121" t="s">
        <v>65</v>
      </c>
      <c r="D66" s="115"/>
      <c r="E66" s="115"/>
      <c r="F66" s="115"/>
      <c r="G66" s="115"/>
      <c r="H66" s="115"/>
      <c r="I66" s="115"/>
      <c r="J66" s="122"/>
      <c r="K66" s="122"/>
      <c r="L66" s="115"/>
      <c r="M66" s="115">
        <v>2000.0</v>
      </c>
      <c r="N66" s="115"/>
      <c r="O66" s="115"/>
      <c r="P66" s="116">
        <f t="shared" si="26"/>
        <v>2000</v>
      </c>
      <c r="Q66" s="116">
        <f t="shared" si="27"/>
        <v>2000</v>
      </c>
      <c r="R66" s="117"/>
    </row>
    <row r="67" ht="19.5" customHeight="1">
      <c r="A67" s="112"/>
      <c r="B67" s="113"/>
      <c r="C67" s="121" t="s">
        <v>66</v>
      </c>
      <c r="D67" s="115"/>
      <c r="E67" s="115"/>
      <c r="F67" s="115"/>
      <c r="G67" s="115"/>
      <c r="H67" s="115"/>
      <c r="I67" s="115"/>
      <c r="J67" s="122"/>
      <c r="K67" s="122"/>
      <c r="L67" s="115"/>
      <c r="M67" s="115">
        <v>500.0</v>
      </c>
      <c r="N67" s="115"/>
      <c r="O67" s="115"/>
      <c r="P67" s="116">
        <f t="shared" si="26"/>
        <v>500</v>
      </c>
      <c r="Q67" s="116">
        <f t="shared" si="27"/>
        <v>500</v>
      </c>
      <c r="R67" s="117"/>
    </row>
    <row r="68" ht="19.5" customHeight="1">
      <c r="A68" s="112"/>
      <c r="B68" s="113"/>
      <c r="C68" s="121" t="s">
        <v>67</v>
      </c>
      <c r="D68" s="115"/>
      <c r="E68" s="115"/>
      <c r="F68" s="115"/>
      <c r="G68" s="115"/>
      <c r="H68" s="115"/>
      <c r="I68" s="115"/>
      <c r="J68" s="122"/>
      <c r="K68" s="122"/>
      <c r="L68" s="115"/>
      <c r="M68" s="115">
        <v>300.0</v>
      </c>
      <c r="N68" s="115"/>
      <c r="O68" s="115"/>
      <c r="P68" s="116">
        <f t="shared" si="26"/>
        <v>300</v>
      </c>
      <c r="Q68" s="116">
        <f t="shared" si="27"/>
        <v>300</v>
      </c>
      <c r="R68" s="117"/>
    </row>
    <row r="69" ht="19.5" customHeight="1">
      <c r="A69" s="112"/>
      <c r="B69" s="113"/>
      <c r="C69" s="121" t="s">
        <v>68</v>
      </c>
      <c r="D69" s="115"/>
      <c r="E69" s="115"/>
      <c r="F69" s="115"/>
      <c r="G69" s="115"/>
      <c r="H69" s="115"/>
      <c r="I69" s="115"/>
      <c r="J69" s="122"/>
      <c r="K69" s="122"/>
      <c r="L69" s="115"/>
      <c r="M69" s="115"/>
      <c r="N69" s="115"/>
      <c r="O69" s="115"/>
      <c r="P69" s="116">
        <f t="shared" si="26"/>
        <v>0</v>
      </c>
      <c r="Q69" s="116">
        <f t="shared" si="27"/>
        <v>0</v>
      </c>
      <c r="R69" s="117"/>
    </row>
    <row r="70" ht="19.5" customHeight="1">
      <c r="A70" s="112"/>
      <c r="B70" s="113"/>
      <c r="C70" s="121" t="s">
        <v>35</v>
      </c>
      <c r="D70" s="115"/>
      <c r="E70" s="115"/>
      <c r="F70" s="115"/>
      <c r="G70" s="115"/>
      <c r="H70" s="115"/>
      <c r="I70" s="115"/>
      <c r="J70" s="122"/>
      <c r="K70" s="122"/>
      <c r="L70" s="115"/>
      <c r="M70" s="115"/>
      <c r="N70" s="115"/>
      <c r="O70" s="115"/>
      <c r="P70" s="116">
        <f t="shared" si="26"/>
        <v>0</v>
      </c>
      <c r="Q70" s="116">
        <f t="shared" si="27"/>
        <v>0</v>
      </c>
      <c r="R70" s="117"/>
    </row>
    <row r="71" ht="19.5" customHeight="1">
      <c r="A71" s="112"/>
      <c r="B71" s="113"/>
      <c r="C71" s="121"/>
      <c r="D71" s="115"/>
      <c r="E71" s="115"/>
      <c r="F71" s="115"/>
      <c r="G71" s="115"/>
      <c r="H71" s="115"/>
      <c r="I71" s="115"/>
      <c r="J71" s="122"/>
      <c r="K71" s="122"/>
      <c r="L71" s="115"/>
      <c r="M71" s="115"/>
      <c r="N71" s="115"/>
      <c r="O71" s="115"/>
      <c r="P71" s="116"/>
      <c r="Q71" s="116"/>
      <c r="R71" s="117"/>
    </row>
    <row r="72" ht="19.5" hidden="1" customHeight="1">
      <c r="A72" s="124"/>
      <c r="B72" s="125"/>
      <c r="C72" s="121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20"/>
      <c r="Q72" s="120"/>
      <c r="R72" s="117"/>
    </row>
    <row r="73" ht="19.5" hidden="1" customHeight="1">
      <c r="A73" s="124"/>
      <c r="B73" s="125"/>
      <c r="C73" s="121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20"/>
      <c r="Q73" s="120"/>
      <c r="R73" s="117"/>
    </row>
    <row r="74" ht="24.0" customHeight="1">
      <c r="A74" s="106" t="s">
        <v>35</v>
      </c>
      <c r="B74" s="107"/>
      <c r="C74" s="108" t="s">
        <v>27</v>
      </c>
      <c r="D74" s="109">
        <f t="shared" ref="D74:O74" si="28">sum(D75:D78)</f>
        <v>0</v>
      </c>
      <c r="E74" s="109">
        <f t="shared" si="28"/>
        <v>0</v>
      </c>
      <c r="F74" s="109">
        <f t="shared" si="28"/>
        <v>0</v>
      </c>
      <c r="G74" s="109">
        <f t="shared" si="28"/>
        <v>0</v>
      </c>
      <c r="H74" s="109">
        <f t="shared" si="28"/>
        <v>0</v>
      </c>
      <c r="I74" s="109">
        <f t="shared" si="28"/>
        <v>0</v>
      </c>
      <c r="J74" s="109">
        <f t="shared" si="28"/>
        <v>0</v>
      </c>
      <c r="K74" s="109">
        <f t="shared" si="28"/>
        <v>0</v>
      </c>
      <c r="L74" s="109">
        <f t="shared" si="28"/>
        <v>0</v>
      </c>
      <c r="M74" s="109">
        <f t="shared" si="28"/>
        <v>0</v>
      </c>
      <c r="N74" s="109">
        <f t="shared" si="28"/>
        <v>0</v>
      </c>
      <c r="O74" s="109">
        <f t="shared" si="28"/>
        <v>0</v>
      </c>
      <c r="P74" s="110">
        <f t="shared" ref="P74:P76" si="29">sum(D74:O74)</f>
        <v>0</v>
      </c>
      <c r="Q74" s="110">
        <f>iferror(average(D74:O74))</f>
        <v>0</v>
      </c>
      <c r="R74" s="111"/>
    </row>
    <row r="75" ht="19.5" customHeight="1">
      <c r="A75" s="112"/>
      <c r="B75" s="113"/>
      <c r="C75" s="121" t="s">
        <v>69</v>
      </c>
      <c r="D75" s="115"/>
      <c r="E75" s="115"/>
      <c r="F75" s="115"/>
      <c r="G75" s="115"/>
      <c r="H75" s="115"/>
      <c r="I75" s="115"/>
      <c r="J75" s="122"/>
      <c r="K75" s="122"/>
      <c r="L75" s="115"/>
      <c r="M75" s="115"/>
      <c r="N75" s="115"/>
      <c r="O75" s="115"/>
      <c r="P75" s="116">
        <f t="shared" si="29"/>
        <v>0</v>
      </c>
      <c r="Q75" s="116">
        <f t="shared" ref="Q75:Q76" si="30">iferror(average(D75:O75),0)</f>
        <v>0</v>
      </c>
      <c r="R75" s="117"/>
    </row>
    <row r="76" ht="19.5" customHeight="1">
      <c r="A76" s="112"/>
      <c r="B76" s="113"/>
      <c r="C76" s="121" t="s">
        <v>70</v>
      </c>
      <c r="D76" s="115"/>
      <c r="E76" s="115"/>
      <c r="F76" s="115"/>
      <c r="G76" s="115"/>
      <c r="H76" s="115"/>
      <c r="I76" s="115"/>
      <c r="J76" s="122"/>
      <c r="K76" s="122"/>
      <c r="L76" s="115"/>
      <c r="M76" s="115"/>
      <c r="N76" s="115"/>
      <c r="O76" s="115"/>
      <c r="P76" s="116">
        <f t="shared" si="29"/>
        <v>0</v>
      </c>
      <c r="Q76" s="116">
        <f t="shared" si="30"/>
        <v>0</v>
      </c>
      <c r="R76" s="117"/>
    </row>
    <row r="77" ht="19.5" customHeight="1">
      <c r="A77" s="112"/>
      <c r="B77" s="113"/>
      <c r="C77" s="121"/>
      <c r="D77" s="115"/>
      <c r="E77" s="115"/>
      <c r="F77" s="115"/>
      <c r="G77" s="115"/>
      <c r="H77" s="115"/>
      <c r="I77" s="115"/>
      <c r="J77" s="122"/>
      <c r="K77" s="122"/>
      <c r="L77" s="115"/>
      <c r="M77" s="115"/>
      <c r="N77" s="115"/>
      <c r="O77" s="115"/>
      <c r="P77" s="116"/>
      <c r="Q77" s="116"/>
      <c r="R77" s="117"/>
    </row>
    <row r="78" ht="19.5" hidden="1" customHeight="1">
      <c r="A78" s="128"/>
      <c r="B78" s="129"/>
      <c r="C78" s="130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2"/>
      <c r="Q78" s="132"/>
      <c r="R78" s="117"/>
    </row>
  </sheetData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1.38"/>
    <col customWidth="1" min="9" max="9" width="42.13"/>
  </cols>
  <sheetData>
    <row r="1" ht="6.0" customHeight="1">
      <c r="A1" s="133"/>
      <c r="B1" s="134"/>
      <c r="C1" s="135"/>
      <c r="D1" s="135"/>
      <c r="E1" s="135"/>
      <c r="F1" s="135"/>
      <c r="G1" s="135"/>
      <c r="H1" s="135"/>
      <c r="I1" s="135"/>
    </row>
    <row r="2" ht="38.25" customHeight="1">
      <c r="A2" s="136" t="s">
        <v>71</v>
      </c>
      <c r="C2" s="137" t="s">
        <v>72</v>
      </c>
    </row>
    <row r="3">
      <c r="A3" s="138" t="s">
        <v>26</v>
      </c>
      <c r="C3" s="139"/>
    </row>
    <row r="4">
      <c r="A4" s="140"/>
      <c r="B4" s="141" t="s">
        <v>73</v>
      </c>
      <c r="C4" s="142" t="s">
        <v>74</v>
      </c>
      <c r="D4" s="143"/>
      <c r="E4" s="143"/>
      <c r="F4" s="143"/>
      <c r="G4" s="143"/>
      <c r="H4" s="143"/>
      <c r="I4" s="144"/>
    </row>
    <row r="5">
      <c r="A5" s="140"/>
      <c r="B5" s="141" t="s">
        <v>75</v>
      </c>
      <c r="C5" s="142"/>
      <c r="D5" s="143"/>
      <c r="E5" s="143"/>
      <c r="F5" s="143"/>
      <c r="G5" s="143"/>
      <c r="H5" s="143"/>
      <c r="I5" s="144"/>
    </row>
    <row r="6">
      <c r="A6" s="140"/>
      <c r="B6" s="141" t="s">
        <v>76</v>
      </c>
      <c r="C6" s="142"/>
      <c r="D6" s="143"/>
      <c r="E6" s="143"/>
      <c r="F6" s="143"/>
      <c r="G6" s="143"/>
      <c r="H6" s="143"/>
      <c r="I6" s="144"/>
    </row>
    <row r="7">
      <c r="A7" s="140"/>
      <c r="B7" s="141" t="s">
        <v>77</v>
      </c>
      <c r="C7" s="142"/>
      <c r="D7" s="143"/>
      <c r="E7" s="143"/>
      <c r="F7" s="143"/>
      <c r="G7" s="143"/>
      <c r="H7" s="143"/>
      <c r="I7" s="144"/>
    </row>
    <row r="8">
      <c r="A8" s="140"/>
      <c r="B8" s="141" t="s">
        <v>78</v>
      </c>
      <c r="C8" s="142"/>
      <c r="D8" s="143"/>
      <c r="E8" s="143"/>
      <c r="F8" s="143"/>
      <c r="G8" s="143"/>
      <c r="H8" s="143"/>
      <c r="I8" s="144"/>
    </row>
    <row r="9">
      <c r="A9" s="140"/>
      <c r="B9" s="141" t="s">
        <v>79</v>
      </c>
      <c r="C9" s="142"/>
      <c r="D9" s="143"/>
      <c r="E9" s="143"/>
      <c r="F9" s="143"/>
      <c r="G9" s="143"/>
      <c r="H9" s="143"/>
      <c r="I9" s="144"/>
    </row>
    <row r="10">
      <c r="A10" s="140"/>
      <c r="B10" s="141" t="s">
        <v>80</v>
      </c>
      <c r="C10" s="142"/>
      <c r="D10" s="143"/>
      <c r="E10" s="143"/>
      <c r="F10" s="143"/>
      <c r="G10" s="143"/>
      <c r="H10" s="143"/>
      <c r="I10" s="144"/>
    </row>
    <row r="11">
      <c r="A11" s="140"/>
      <c r="B11" s="141" t="s">
        <v>35</v>
      </c>
      <c r="C11" s="142"/>
      <c r="D11" s="143"/>
      <c r="E11" s="143"/>
      <c r="F11" s="143"/>
      <c r="G11" s="143"/>
      <c r="H11" s="143"/>
      <c r="I11" s="144"/>
    </row>
    <row r="12">
      <c r="A12" s="145"/>
      <c r="B12" s="146"/>
      <c r="C12" s="146"/>
      <c r="D12" s="146"/>
      <c r="E12" s="146"/>
      <c r="F12" s="146"/>
      <c r="G12" s="146"/>
      <c r="H12" s="146"/>
      <c r="I12" s="147"/>
    </row>
    <row r="13">
      <c r="A13" s="138" t="s">
        <v>36</v>
      </c>
      <c r="C13" s="139"/>
    </row>
    <row r="14">
      <c r="A14" s="140"/>
      <c r="B14" s="141" t="s">
        <v>37</v>
      </c>
      <c r="C14" s="142"/>
      <c r="D14" s="143"/>
      <c r="E14" s="143"/>
      <c r="F14" s="143"/>
      <c r="G14" s="143"/>
      <c r="H14" s="143"/>
      <c r="I14" s="144"/>
    </row>
    <row r="15">
      <c r="A15" s="140"/>
      <c r="B15" s="141" t="s">
        <v>38</v>
      </c>
      <c r="C15" s="142"/>
      <c r="D15" s="143"/>
      <c r="E15" s="143"/>
      <c r="F15" s="143"/>
      <c r="G15" s="143"/>
      <c r="H15" s="143"/>
      <c r="I15" s="144"/>
    </row>
    <row r="16">
      <c r="A16" s="140"/>
      <c r="B16" s="141" t="s">
        <v>39</v>
      </c>
      <c r="C16" s="142"/>
      <c r="D16" s="143"/>
      <c r="E16" s="143"/>
      <c r="F16" s="143"/>
      <c r="G16" s="143"/>
      <c r="H16" s="143"/>
      <c r="I16" s="144"/>
    </row>
    <row r="17">
      <c r="A17" s="140"/>
      <c r="B17" s="141" t="s">
        <v>40</v>
      </c>
      <c r="C17" s="142"/>
      <c r="D17" s="143"/>
      <c r="E17" s="143"/>
      <c r="F17" s="143"/>
      <c r="G17" s="143"/>
      <c r="H17" s="143"/>
      <c r="I17" s="144"/>
    </row>
    <row r="18">
      <c r="A18" s="140"/>
      <c r="B18" s="141" t="s">
        <v>41</v>
      </c>
      <c r="C18" s="142"/>
      <c r="D18" s="143"/>
      <c r="E18" s="143"/>
      <c r="F18" s="143"/>
      <c r="G18" s="143"/>
      <c r="H18" s="143"/>
      <c r="I18" s="144"/>
    </row>
    <row r="19">
      <c r="A19" s="140"/>
      <c r="B19" s="141" t="s">
        <v>43</v>
      </c>
      <c r="C19" s="142"/>
      <c r="D19" s="143"/>
      <c r="E19" s="143"/>
      <c r="F19" s="143"/>
      <c r="G19" s="143"/>
      <c r="H19" s="143"/>
      <c r="I19" s="144"/>
    </row>
    <row r="20">
      <c r="A20" s="140"/>
      <c r="B20" s="141" t="s">
        <v>35</v>
      </c>
      <c r="C20" s="142"/>
      <c r="D20" s="143"/>
      <c r="E20" s="143"/>
      <c r="F20" s="143"/>
      <c r="G20" s="143"/>
      <c r="H20" s="143"/>
      <c r="I20" s="144"/>
    </row>
    <row r="21">
      <c r="A21" s="148"/>
    </row>
    <row r="22">
      <c r="A22" s="138" t="s">
        <v>44</v>
      </c>
      <c r="C22" s="139"/>
    </row>
    <row r="23">
      <c r="A23" s="140"/>
      <c r="B23" s="141" t="s">
        <v>45</v>
      </c>
      <c r="C23" s="142"/>
      <c r="D23" s="143"/>
      <c r="E23" s="143"/>
      <c r="F23" s="143"/>
      <c r="G23" s="143"/>
      <c r="H23" s="143"/>
      <c r="I23" s="144"/>
    </row>
    <row r="24">
      <c r="A24" s="140"/>
      <c r="B24" s="141" t="s">
        <v>46</v>
      </c>
      <c r="C24" s="142"/>
      <c r="D24" s="143"/>
      <c r="E24" s="143"/>
      <c r="F24" s="143"/>
      <c r="G24" s="143"/>
      <c r="H24" s="143"/>
      <c r="I24" s="144"/>
    </row>
    <row r="25">
      <c r="A25" s="140"/>
      <c r="B25" s="141" t="s">
        <v>47</v>
      </c>
      <c r="C25" s="142"/>
      <c r="D25" s="143"/>
      <c r="E25" s="143"/>
      <c r="F25" s="143"/>
      <c r="G25" s="143"/>
      <c r="H25" s="143"/>
      <c r="I25" s="144"/>
    </row>
    <row r="26">
      <c r="A26" s="140"/>
      <c r="B26" s="141" t="s">
        <v>35</v>
      </c>
      <c r="C26" s="142"/>
      <c r="D26" s="143"/>
      <c r="E26" s="143"/>
      <c r="F26" s="143"/>
      <c r="G26" s="143"/>
      <c r="H26" s="143"/>
      <c r="I26" s="144"/>
    </row>
    <row r="27">
      <c r="A27" s="148"/>
    </row>
    <row r="28">
      <c r="A28" s="138" t="s">
        <v>48</v>
      </c>
      <c r="C28" s="139"/>
    </row>
    <row r="29">
      <c r="A29" s="140"/>
      <c r="B29" s="141" t="s">
        <v>49</v>
      </c>
      <c r="C29" s="142"/>
      <c r="D29" s="143"/>
      <c r="E29" s="143"/>
      <c r="F29" s="143"/>
      <c r="G29" s="143"/>
      <c r="H29" s="143"/>
      <c r="I29" s="144"/>
    </row>
    <row r="30">
      <c r="A30" s="140"/>
      <c r="B30" s="141" t="s">
        <v>50</v>
      </c>
      <c r="C30" s="142"/>
      <c r="D30" s="143"/>
      <c r="E30" s="143"/>
      <c r="F30" s="143"/>
      <c r="G30" s="143"/>
      <c r="H30" s="143"/>
      <c r="I30" s="144"/>
    </row>
    <row r="31">
      <c r="A31" s="140"/>
      <c r="B31" s="141" t="s">
        <v>51</v>
      </c>
      <c r="C31" s="142"/>
      <c r="D31" s="143"/>
      <c r="E31" s="143"/>
      <c r="F31" s="143"/>
      <c r="G31" s="143"/>
      <c r="H31" s="143"/>
      <c r="I31" s="144"/>
    </row>
    <row r="32">
      <c r="A32" s="140"/>
      <c r="B32" s="141" t="s">
        <v>35</v>
      </c>
      <c r="C32" s="142"/>
      <c r="D32" s="143"/>
      <c r="E32" s="143"/>
      <c r="F32" s="143"/>
      <c r="G32" s="143"/>
      <c r="H32" s="143"/>
      <c r="I32" s="144"/>
    </row>
    <row r="33">
      <c r="A33" s="148"/>
    </row>
    <row r="34">
      <c r="A34" s="138" t="s">
        <v>52</v>
      </c>
      <c r="C34" s="139"/>
    </row>
    <row r="35">
      <c r="A35" s="140"/>
      <c r="B35" s="141" t="s">
        <v>53</v>
      </c>
      <c r="C35" s="142"/>
      <c r="D35" s="143"/>
      <c r="E35" s="143"/>
      <c r="F35" s="143"/>
      <c r="G35" s="143"/>
      <c r="H35" s="143"/>
      <c r="I35" s="144"/>
    </row>
    <row r="36">
      <c r="A36" s="140"/>
      <c r="B36" s="141" t="s">
        <v>35</v>
      </c>
      <c r="C36" s="142"/>
      <c r="D36" s="143"/>
      <c r="E36" s="143"/>
      <c r="F36" s="143"/>
      <c r="G36" s="143"/>
      <c r="H36" s="143"/>
      <c r="I36" s="144"/>
    </row>
    <row r="37">
      <c r="A37" s="148"/>
    </row>
    <row r="38">
      <c r="A38" s="138" t="s">
        <v>54</v>
      </c>
      <c r="C38" s="139"/>
    </row>
    <row r="39">
      <c r="A39" s="140"/>
      <c r="B39" s="141" t="s">
        <v>55</v>
      </c>
      <c r="C39" s="142"/>
      <c r="D39" s="143"/>
      <c r="E39" s="143"/>
      <c r="F39" s="143"/>
      <c r="G39" s="143"/>
      <c r="H39" s="143"/>
      <c r="I39" s="144"/>
    </row>
    <row r="40">
      <c r="A40" s="140"/>
      <c r="B40" s="141" t="s">
        <v>35</v>
      </c>
      <c r="C40" s="142"/>
      <c r="D40" s="143"/>
      <c r="E40" s="143"/>
      <c r="F40" s="143"/>
      <c r="G40" s="143"/>
      <c r="H40" s="143"/>
      <c r="I40" s="144"/>
    </row>
    <row r="41">
      <c r="A41" s="148"/>
    </row>
    <row r="42">
      <c r="A42" s="138" t="s">
        <v>56</v>
      </c>
      <c r="C42" s="139"/>
    </row>
    <row r="43">
      <c r="A43" s="140"/>
      <c r="B43" s="141" t="s">
        <v>57</v>
      </c>
      <c r="C43" s="142"/>
      <c r="D43" s="143"/>
      <c r="E43" s="143"/>
      <c r="F43" s="143"/>
      <c r="G43" s="143"/>
      <c r="H43" s="143"/>
      <c r="I43" s="144"/>
    </row>
    <row r="44">
      <c r="A44" s="140"/>
      <c r="B44" s="141" t="s">
        <v>58</v>
      </c>
      <c r="C44" s="142"/>
      <c r="D44" s="143"/>
      <c r="E44" s="143"/>
      <c r="F44" s="143"/>
      <c r="G44" s="143"/>
      <c r="H44" s="143"/>
      <c r="I44" s="144"/>
    </row>
    <row r="45">
      <c r="A45" s="140"/>
      <c r="B45" s="141" t="s">
        <v>59</v>
      </c>
      <c r="C45" s="142"/>
      <c r="D45" s="143"/>
      <c r="E45" s="143"/>
      <c r="F45" s="143"/>
      <c r="G45" s="143"/>
      <c r="H45" s="143"/>
      <c r="I45" s="144"/>
    </row>
    <row r="46">
      <c r="A46" s="140"/>
      <c r="B46" s="141" t="s">
        <v>35</v>
      </c>
      <c r="C46" s="142"/>
      <c r="D46" s="143"/>
      <c r="E46" s="143"/>
      <c r="F46" s="143"/>
      <c r="G46" s="143"/>
      <c r="H46" s="143"/>
      <c r="I46" s="144"/>
    </row>
    <row r="47">
      <c r="A47" s="148"/>
    </row>
    <row r="48">
      <c r="A48" s="138" t="s">
        <v>60</v>
      </c>
      <c r="C48" s="139"/>
    </row>
    <row r="49">
      <c r="A49" s="140"/>
      <c r="B49" s="141" t="s">
        <v>61</v>
      </c>
      <c r="C49" s="149" t="s">
        <v>81</v>
      </c>
      <c r="D49" s="150"/>
      <c r="E49" s="150"/>
      <c r="F49" s="150"/>
      <c r="G49" s="150"/>
      <c r="H49" s="150"/>
      <c r="I49" s="151"/>
    </row>
    <row r="50">
      <c r="A50" s="140"/>
      <c r="B50" s="141" t="s">
        <v>62</v>
      </c>
      <c r="C50" s="149" t="s">
        <v>82</v>
      </c>
      <c r="D50" s="150"/>
      <c r="E50" s="150"/>
      <c r="F50" s="150"/>
      <c r="G50" s="150"/>
      <c r="H50" s="150"/>
      <c r="I50" s="151"/>
    </row>
    <row r="51">
      <c r="A51" s="140"/>
      <c r="B51" s="141" t="s">
        <v>35</v>
      </c>
      <c r="C51" s="142"/>
      <c r="D51" s="143"/>
      <c r="E51" s="143"/>
      <c r="F51" s="143"/>
      <c r="G51" s="143"/>
      <c r="H51" s="143"/>
      <c r="I51" s="144"/>
    </row>
    <row r="52">
      <c r="A52" s="148"/>
    </row>
    <row r="53">
      <c r="A53" s="138" t="s">
        <v>63</v>
      </c>
      <c r="C53" s="139"/>
    </row>
    <row r="54">
      <c r="A54" s="140"/>
      <c r="B54" s="141" t="s">
        <v>64</v>
      </c>
      <c r="C54" s="142"/>
      <c r="D54" s="143"/>
      <c r="E54" s="143"/>
      <c r="F54" s="143"/>
      <c r="G54" s="143"/>
      <c r="H54" s="143"/>
      <c r="I54" s="144"/>
    </row>
    <row r="55">
      <c r="A55" s="140"/>
      <c r="B55" s="141" t="s">
        <v>65</v>
      </c>
      <c r="C55" s="142"/>
      <c r="D55" s="143"/>
      <c r="E55" s="143"/>
      <c r="F55" s="143"/>
      <c r="G55" s="143"/>
      <c r="H55" s="143"/>
      <c r="I55" s="144"/>
    </row>
    <row r="56">
      <c r="A56" s="140"/>
      <c r="B56" s="141" t="s">
        <v>66</v>
      </c>
      <c r="C56" s="142"/>
      <c r="D56" s="143"/>
      <c r="E56" s="143"/>
      <c r="F56" s="143"/>
      <c r="G56" s="143"/>
      <c r="H56" s="143"/>
      <c r="I56" s="144"/>
    </row>
    <row r="57">
      <c r="A57" s="140"/>
      <c r="B57" s="141" t="s">
        <v>67</v>
      </c>
      <c r="C57" s="142"/>
      <c r="D57" s="143"/>
      <c r="E57" s="143"/>
      <c r="F57" s="143"/>
      <c r="G57" s="143"/>
      <c r="H57" s="143"/>
      <c r="I57" s="144"/>
    </row>
    <row r="58">
      <c r="A58" s="140"/>
      <c r="B58" s="141" t="s">
        <v>68</v>
      </c>
      <c r="C58" s="142"/>
      <c r="D58" s="143"/>
      <c r="E58" s="143"/>
      <c r="F58" s="143"/>
      <c r="G58" s="143"/>
      <c r="H58" s="143"/>
      <c r="I58" s="144"/>
    </row>
    <row r="59">
      <c r="A59" s="140"/>
      <c r="B59" s="141" t="s">
        <v>35</v>
      </c>
      <c r="C59" s="142"/>
      <c r="D59" s="143"/>
      <c r="E59" s="143"/>
      <c r="F59" s="143"/>
      <c r="G59" s="143"/>
      <c r="H59" s="143"/>
      <c r="I59" s="144"/>
    </row>
    <row r="60">
      <c r="A60" s="148"/>
    </row>
    <row r="61">
      <c r="A61" s="138" t="s">
        <v>35</v>
      </c>
      <c r="C61" s="139"/>
    </row>
    <row r="62">
      <c r="A62" s="140"/>
      <c r="B62" s="141" t="s">
        <v>69</v>
      </c>
      <c r="C62" s="142"/>
      <c r="D62" s="143"/>
      <c r="E62" s="143"/>
      <c r="F62" s="143"/>
      <c r="G62" s="143"/>
      <c r="H62" s="143"/>
      <c r="I62" s="144"/>
    </row>
    <row r="63">
      <c r="A63" s="140"/>
      <c r="B63" s="141" t="s">
        <v>70</v>
      </c>
      <c r="C63" s="142"/>
      <c r="D63" s="143"/>
      <c r="E63" s="143"/>
      <c r="F63" s="143"/>
      <c r="G63" s="143"/>
      <c r="H63" s="143"/>
      <c r="I63" s="144"/>
    </row>
    <row r="64">
      <c r="A64" s="148"/>
    </row>
  </sheetData>
  <mergeCells count="72">
    <mergeCell ref="A38:B38"/>
    <mergeCell ref="C38:I38"/>
    <mergeCell ref="C39:I39"/>
    <mergeCell ref="C40:I40"/>
    <mergeCell ref="A41:I41"/>
    <mergeCell ref="A42:B42"/>
    <mergeCell ref="C42:I42"/>
    <mergeCell ref="C43:I43"/>
    <mergeCell ref="C44:I44"/>
    <mergeCell ref="C45:I45"/>
    <mergeCell ref="C46:I46"/>
    <mergeCell ref="A47:I47"/>
    <mergeCell ref="A48:B48"/>
    <mergeCell ref="C48:I48"/>
    <mergeCell ref="C63:I63"/>
    <mergeCell ref="A64:I64"/>
    <mergeCell ref="C57:I57"/>
    <mergeCell ref="C58:I58"/>
    <mergeCell ref="C59:I59"/>
    <mergeCell ref="A60:I60"/>
    <mergeCell ref="A61:B61"/>
    <mergeCell ref="C61:I61"/>
    <mergeCell ref="C62:I62"/>
    <mergeCell ref="A2:B2"/>
    <mergeCell ref="C2:I2"/>
    <mergeCell ref="A3:B3"/>
    <mergeCell ref="C3:I3"/>
    <mergeCell ref="C4:I4"/>
    <mergeCell ref="C5:I5"/>
    <mergeCell ref="C6:I6"/>
    <mergeCell ref="C7:I7"/>
    <mergeCell ref="C8:I8"/>
    <mergeCell ref="C9:I9"/>
    <mergeCell ref="C10:I10"/>
    <mergeCell ref="C11:I11"/>
    <mergeCell ref="A12:I12"/>
    <mergeCell ref="A13:B13"/>
    <mergeCell ref="C13:I13"/>
    <mergeCell ref="C14:I14"/>
    <mergeCell ref="C15:I15"/>
    <mergeCell ref="C16:I16"/>
    <mergeCell ref="C17:I17"/>
    <mergeCell ref="C18:I18"/>
    <mergeCell ref="C19:I19"/>
    <mergeCell ref="C20:I20"/>
    <mergeCell ref="A21:I21"/>
    <mergeCell ref="A22:B22"/>
    <mergeCell ref="C22:I22"/>
    <mergeCell ref="C23:I23"/>
    <mergeCell ref="C24:I24"/>
    <mergeCell ref="C25:I25"/>
    <mergeCell ref="C26:I26"/>
    <mergeCell ref="A27:I27"/>
    <mergeCell ref="A28:B28"/>
    <mergeCell ref="C28:I28"/>
    <mergeCell ref="C29:I29"/>
    <mergeCell ref="C30:I30"/>
    <mergeCell ref="C31:I31"/>
    <mergeCell ref="C32:I32"/>
    <mergeCell ref="A33:I33"/>
    <mergeCell ref="A34:B34"/>
    <mergeCell ref="C34:I34"/>
    <mergeCell ref="C35:I35"/>
    <mergeCell ref="C36:I36"/>
    <mergeCell ref="A37:I37"/>
    <mergeCell ref="C51:I51"/>
    <mergeCell ref="A52:I52"/>
    <mergeCell ref="A53:B53"/>
    <mergeCell ref="C53:I53"/>
    <mergeCell ref="C54:I54"/>
    <mergeCell ref="C55:I55"/>
    <mergeCell ref="C56:I56"/>
  </mergeCells>
  <drawing r:id="rId1"/>
</worksheet>
</file>